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165" yWindow="135" windowWidth="13110" windowHeight="12150" firstSheet="1" activeTab="1"/>
  </bookViews>
  <sheets>
    <sheet name="2012 (2)" sheetId="4" state="hidden" r:id="rId1"/>
    <sheet name="2015" sheetId="3" r:id="rId2"/>
    <sheet name="2011" sheetId="1" state="hidden" r:id="rId3"/>
  </sheets>
  <definedNames>
    <definedName name="_xlnm.Print_Titles" localSheetId="1">'2015'!$4:$5</definedName>
    <definedName name="_xlnm.Print_Area" localSheetId="1">'2015'!$A$1:$B$65</definedName>
  </definedNames>
  <calcPr calcId="125725"/>
</workbook>
</file>

<file path=xl/calcChain.xml><?xml version="1.0" encoding="utf-8"?>
<calcChain xmlns="http://schemas.openxmlformats.org/spreadsheetml/2006/main">
  <c r="B39" i="3"/>
  <c r="B32"/>
  <c r="B29"/>
  <c r="B27"/>
  <c r="B21"/>
  <c r="B18"/>
  <c r="B16"/>
  <c r="B12"/>
  <c r="B10"/>
  <c r="B8"/>
  <c r="B6"/>
  <c r="B45" s="1"/>
  <c r="B47"/>
  <c r="B65" l="1"/>
  <c r="C44" i="4"/>
  <c r="C47" s="1"/>
  <c r="B41"/>
  <c r="D41" s="1"/>
  <c r="D39"/>
  <c r="D38"/>
  <c r="D37"/>
  <c r="D36"/>
  <c r="D35"/>
  <c r="D34"/>
  <c r="D33"/>
  <c r="D32"/>
  <c r="D31"/>
  <c r="D30"/>
  <c r="D29"/>
  <c r="D25"/>
  <c r="C23"/>
  <c r="D23" s="1"/>
  <c r="D22"/>
  <c r="D21"/>
  <c r="C19"/>
  <c r="C24" s="1"/>
  <c r="B19"/>
  <c r="C15"/>
  <c r="D15" s="1"/>
  <c r="D13"/>
  <c r="D12"/>
  <c r="D11"/>
  <c r="C9"/>
  <c r="C14" s="1"/>
  <c r="B9"/>
  <c r="B14" s="1"/>
  <c r="D14" s="1"/>
  <c r="C8"/>
  <c r="C42" s="1"/>
  <c r="B8"/>
  <c r="B42"/>
  <c r="B83" i="3"/>
  <c r="B86" s="1"/>
  <c r="B81"/>
  <c r="D9" i="1"/>
  <c r="D14" s="1"/>
  <c r="C9"/>
  <c r="C14" s="1"/>
  <c r="D25"/>
  <c r="E25"/>
  <c r="D19"/>
  <c r="D24" s="1"/>
  <c r="C19"/>
  <c r="C24"/>
  <c r="C26" s="1"/>
  <c r="D8"/>
  <c r="D16" s="1"/>
  <c r="C8"/>
  <c r="E22"/>
  <c r="E23"/>
  <c r="E21"/>
  <c r="E15"/>
  <c r="E13"/>
  <c r="D44"/>
  <c r="D47"/>
  <c r="E12"/>
  <c r="E11"/>
  <c r="B26"/>
  <c r="B16"/>
  <c r="C41"/>
  <c r="E41" s="1"/>
  <c r="B41"/>
  <c r="B42"/>
  <c r="E39"/>
  <c r="E38"/>
  <c r="E37"/>
  <c r="E36"/>
  <c r="E35"/>
  <c r="E34"/>
  <c r="E33"/>
  <c r="E32"/>
  <c r="E31"/>
  <c r="E30"/>
  <c r="E29"/>
  <c r="B19"/>
  <c r="D9" i="4"/>
  <c r="C16"/>
  <c r="B24"/>
  <c r="B26" s="1"/>
  <c r="D8"/>
  <c r="B16"/>
  <c r="E19" i="1"/>
  <c r="C26" i="4" l="1"/>
  <c r="D24"/>
  <c r="D42" i="1"/>
  <c r="C42"/>
  <c r="E14"/>
  <c r="D19" i="4"/>
  <c r="E24" i="1"/>
  <c r="D26"/>
  <c r="E8"/>
  <c r="C16"/>
  <c r="E9"/>
</calcChain>
</file>

<file path=xl/sharedStrings.xml><?xml version="1.0" encoding="utf-8"?>
<sst xmlns="http://schemas.openxmlformats.org/spreadsheetml/2006/main" count="169" uniqueCount="94">
  <si>
    <t>(тыс. руб)</t>
  </si>
  <si>
    <t>Показатели</t>
  </si>
  <si>
    <t>Факт 2008</t>
  </si>
  <si>
    <t>% исполнения</t>
  </si>
  <si>
    <t>Утверждено</t>
  </si>
  <si>
    <t>Ожидаемое исполнение</t>
  </si>
  <si>
    <t>ДОХОДЫ</t>
  </si>
  <si>
    <t>Областной бюджет</t>
  </si>
  <si>
    <t>Собственные доходы</t>
  </si>
  <si>
    <t>Безвозмездные поступления</t>
  </si>
  <si>
    <t xml:space="preserve">Расходы за счет средств от предпринимательской и иной приносящей доход деятельности </t>
  </si>
  <si>
    <t>Местные  бюджеты</t>
  </si>
  <si>
    <t>РАСХОДЫ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</si>
  <si>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</si>
  <si>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</si>
  <si>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</si>
  <si>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</si>
  <si>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</si>
  <si>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</si>
  <si>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 xml:space="preserve">Образование </t>
  </si>
  <si>
    <t>Культура, кинематография, средства массовой информации</t>
  </si>
  <si>
    <t>Здравоохранение и спорт</t>
  </si>
  <si>
    <t>Социальная политика</t>
  </si>
  <si>
    <t>Межбюджетные трансферты</t>
  </si>
  <si>
    <t xml:space="preserve"> ВСЕГО РАСХОДОВ</t>
  </si>
  <si>
    <t>Результат исполнения бюджета (дефицит "--", профицит "+")</t>
  </si>
  <si>
    <t>Всего доходов</t>
  </si>
  <si>
    <t>Всего расходов</t>
  </si>
  <si>
    <t>Результат исполнения бюджета (дефицит "-", профицит "+")</t>
  </si>
  <si>
    <t>налоговые</t>
  </si>
  <si>
    <t>неналоговые</t>
  </si>
  <si>
    <t xml:space="preserve"> </t>
  </si>
  <si>
    <t>Бюджет 2011</t>
  </si>
  <si>
    <t>Ожидаемое исполнение областного бюджета и местных бюджетов Ярославской области  за 2011 год</t>
  </si>
  <si>
    <t>в том числе</t>
  </si>
  <si>
    <t>Ожидаемое исполнение областного бюджета и местных бюджетов Ярославской области  за 2012 год</t>
  </si>
  <si>
    <t>Бюджет 2012</t>
  </si>
  <si>
    <t xml:space="preserve">в том числе 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</si>
  <si>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</si>
  <si>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</si>
  <si>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Плата за негативное воздействие на окружающую среду</t>
  </si>
  <si>
    <t>Штрафы, санкции, возмещение ущерба</t>
  </si>
  <si>
    <t>Прочие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</si>
  <si>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</si>
  <si>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</si>
  <si>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</si>
  <si>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</si>
  <si>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</si>
  <si>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Налоги, сборы и регулярные платежи за пользование природными ресурсами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</si>
  <si>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</si>
  <si>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</si>
  <si>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</si>
  <si>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</si>
  <si>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дотации</t>
  </si>
  <si>
    <t>субсидии</t>
  </si>
  <si>
    <t>субвенции</t>
  </si>
  <si>
    <t>иные</t>
  </si>
  <si>
    <t>по муниципальнным программам</t>
  </si>
  <si>
    <t>Муниципальная программа "Развитие образования и молодежной политики в Гаврилов-Ямском районе"</t>
  </si>
  <si>
    <t>Муниципальная программа "Социальная поддержка населения Гаврилов-Ямского муниципального района"</t>
  </si>
  <si>
    <t>Муниципальная программа "Обеспечение общественного порядка и противодействие преступности на территории Гаврилов-Ямского муниципального района"</t>
  </si>
  <si>
    <t>Муниципальная программа "Защита населения и территории Гаврилов-Ямского муниципального района от чрезвычайных ситуаций"</t>
  </si>
  <si>
    <t>Муниципальная программа "Развитие культуры и туризма в Гаврилов-Ямском муниципальном районе"</t>
  </si>
  <si>
    <t>Муниципальная программа "Охрана окружающей среды Гаврилов-Ямского муниципального района"</t>
  </si>
  <si>
    <t>Муниципальная программа "Развитие физической культуры и спорта в Гаврилов-Ямском муниципальном районе"</t>
  </si>
  <si>
    <t>Муниципальная программа "Обеспечение качественными коммунальными услугами населения Гаврилов-Ямского муниципального района"</t>
  </si>
  <si>
    <t>Муниципальная программа "Экономическое развитие и инновационная экономика Гаврилов-Ямского муниципального района"</t>
  </si>
  <si>
    <t>Муниципальная программа "Информационное общество в Гаврилов-Ямском муниципальном районе"</t>
  </si>
  <si>
    <t>Муниципальная программа "Развитие дорожного хозяйства и транспорта в Гаврилов-Ямском муниципальном районе"</t>
  </si>
  <si>
    <t>Муниципальная программа "Развитие сельского хозяйства в Гаврилов-Ямском муниципальном районе"</t>
  </si>
  <si>
    <t>Муниципальная программа "Энергоэффективность в Гаврилов-Ямском муниципальном районе"</t>
  </si>
  <si>
    <t>Муниципальная программа "Создание условий для эффективного управления муниципальными финансами в Гаврилов-Ямском муниципальном районе"</t>
  </si>
  <si>
    <t>Единый сельскохозяйственный налог</t>
  </si>
  <si>
    <t>Налог на добычу полезных ископаемых</t>
  </si>
  <si>
    <t>Задолженность и перерасчеты по отмененным налогам, сборам и иным обязательным платежам</t>
  </si>
  <si>
    <t>Единый налог на вмененный доход доход для отдельных видов деятельности</t>
  </si>
  <si>
    <t>Налог, взимаемый в связи с применением патентной системы налогообложения</t>
  </si>
  <si>
    <t>Государственная пошлина по делам, рассматриваемым в судах общей юрисдикции, мировыми судьями</t>
  </si>
  <si>
    <t>Дивиденды по акциям и доходы от прочих форм участия в капитале, находящихся в государственной и муниципальной собственности</t>
  </si>
  <si>
    <t>Доходы от сдачи в аренду имущества, составляющего государственную (муниципальную) казну (за исключением земельных участков)бюджетных и автономных учреждений)</t>
  </si>
  <si>
    <t>Доходы от продажи земельных участков</t>
  </si>
  <si>
    <t>Муниципальная программа  "Развитие молодежной политики и патриотическое воспитание в Гаврилов-Ямском муниципальном районе"</t>
  </si>
  <si>
    <t>Муниципальная программа "Управление муниципальным имуществом и земельными ресурсами Гаврилов-Ямского муниципального района" Ярославской области</t>
  </si>
  <si>
    <t>Платежи от муниципальных унитарных предприятий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</si>
  <si>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</si>
  <si>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Доходы от оказания платные услуг (работ)</t>
  </si>
  <si>
    <t>Доходы, поступающие в порядке возмещения расходов, понесенных в связи с эксплуатацией имущества</t>
  </si>
  <si>
    <t xml:space="preserve">Оценка ожидаемого исполнения бюджета Гаврилов-Ямского муниципального района за 2024 год по основным видам налоговых и неналоговых поступлений и расходов по муниципальным программам </t>
  </si>
  <si>
    <t>Муниципальная программа "Формирование современной городской среды на территории Гаврилов-Ямского муниципального района"</t>
  </si>
  <si>
    <t>Налоговые и неналоговые доходы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</si>
  <si>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
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</si>
  <si>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</si>
  <si>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</si>
  <si>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в том числе: 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</si>
</sst>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0.00000%"/>
    <numFmt numFmtId="166" formatCode="_-* #,##0.00000_р_._-;\-* #,##0.00000_р_._-;_-* &quot;-&quot;??_р_._-;_-@_-"/>
  </numFmts>
  <fonts count="19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2"/>
      <charset val="204"/>
    </font>
    <font>
      <sz val="12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0" fillId="0" borderId="0"/>
    <xf numFmtId="0" fontId="11" fillId="0" borderId="0"/>
    <xf numFmtId="0" fontId="9" fillId="0" borderId="0"/>
    <xf numFmtId="9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0" fontId="17" fillId="0" borderId="0"/>
  </cellStyleXfs>
  <cellXfs count="62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vertical="top" wrapText="1"/>
    </xf>
    <xf numFmtId="3" fontId="7" fillId="0" borderId="3" xfId="0" applyNumberFormat="1" applyFont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49" fontId="7" fillId="0" borderId="3" xfId="0" applyNumberFormat="1" applyFont="1" applyBorder="1" applyAlignment="1">
      <alignment vertical="top" wrapText="1"/>
    </xf>
    <xf numFmtId="3" fontId="7" fillId="0" borderId="3" xfId="0" applyNumberFormat="1" applyFont="1" applyBorder="1" applyAlignment="1">
      <alignment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3" fontId="6" fillId="0" borderId="3" xfId="0" applyNumberFormat="1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2" fillId="0" borderId="0" xfId="0" applyFont="1" applyAlignment="1">
      <alignment horizontal="left" vertical="center"/>
    </xf>
    <xf numFmtId="0" fontId="8" fillId="0" borderId="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3" fontId="8" fillId="0" borderId="3" xfId="0" applyNumberFormat="1" applyFont="1" applyBorder="1" applyAlignment="1">
      <alignment vertical="top" wrapText="1"/>
    </xf>
    <xf numFmtId="3" fontId="1" fillId="0" borderId="3" xfId="0" applyNumberFormat="1" applyFont="1" applyBorder="1" applyAlignment="1">
      <alignment vertical="top" wrapText="1"/>
    </xf>
    <xf numFmtId="3" fontId="8" fillId="2" borderId="3" xfId="0" applyNumberFormat="1" applyFont="1" applyFill="1" applyBorder="1" applyAlignment="1">
      <alignment vertical="top" wrapText="1"/>
    </xf>
    <xf numFmtId="3" fontId="6" fillId="0" borderId="0" xfId="0" applyNumberFormat="1" applyFont="1" applyBorder="1" applyAlignment="1">
      <alignment vertical="top" wrapText="1"/>
    </xf>
    <xf numFmtId="4" fontId="9" fillId="0" borderId="3" xfId="3" applyNumberFormat="1" applyBorder="1" applyAlignment="1">
      <alignment horizontal="right"/>
    </xf>
    <xf numFmtId="4" fontId="2" fillId="0" borderId="0" xfId="0" applyNumberFormat="1" applyFont="1" applyAlignment="1">
      <alignment horizontal="left" vertical="center"/>
    </xf>
    <xf numFmtId="3" fontId="2" fillId="0" borderId="0" xfId="0" applyNumberFormat="1" applyFont="1" applyAlignment="1">
      <alignment horizontal="left" vertical="center"/>
    </xf>
    <xf numFmtId="0" fontId="6" fillId="0" borderId="3" xfId="0" applyNumberFormat="1" applyFont="1" applyBorder="1" applyAlignment="1">
      <alignment horizontal="center" vertical="center" wrapText="1"/>
    </xf>
    <xf numFmtId="3" fontId="15" fillId="0" borderId="3" xfId="0" applyNumberFormat="1" applyFont="1" applyBorder="1" applyAlignment="1">
      <alignment vertical="top" wrapText="1"/>
    </xf>
    <xf numFmtId="3" fontId="16" fillId="0" borderId="3" xfId="0" applyNumberFormat="1" applyFont="1" applyFill="1" applyBorder="1" applyAlignment="1">
      <alignment vertical="top" wrapText="1"/>
    </xf>
    <xf numFmtId="3" fontId="8" fillId="3" borderId="3" xfId="0" applyNumberFormat="1" applyFont="1" applyFill="1" applyBorder="1" applyAlignment="1">
      <alignment vertical="top" wrapText="1"/>
    </xf>
    <xf numFmtId="3" fontId="7" fillId="0" borderId="3" xfId="0" applyNumberFormat="1" applyFont="1" applyFill="1" applyBorder="1" applyAlignment="1">
      <alignment vertical="top" wrapText="1"/>
    </xf>
    <xf numFmtId="3" fontId="6" fillId="0" borderId="3" xfId="0" applyNumberFormat="1" applyFont="1" applyFill="1" applyBorder="1" applyAlignment="1">
      <alignment vertical="top" wrapText="1"/>
    </xf>
    <xf numFmtId="3" fontId="7" fillId="0" borderId="3" xfId="0" applyNumberFormat="1" applyFont="1" applyBorder="1"/>
    <xf numFmtId="3" fontId="15" fillId="0" borderId="3" xfId="0" applyNumberFormat="1" applyFont="1" applyFill="1" applyBorder="1" applyAlignment="1">
      <alignment vertical="top" wrapText="1"/>
    </xf>
    <xf numFmtId="0" fontId="12" fillId="0" borderId="3" xfId="0" applyFont="1" applyFill="1" applyBorder="1" applyAlignment="1">
      <alignment horizontal="left" vertical="top" wrapText="1"/>
    </xf>
    <xf numFmtId="165" fontId="2" fillId="0" borderId="0" xfId="4" applyNumberFormat="1" applyFont="1" applyAlignment="1">
      <alignment horizontal="left" vertical="center"/>
    </xf>
    <xf numFmtId="166" fontId="2" fillId="0" borderId="0" xfId="5" applyNumberFormat="1" applyFont="1" applyAlignment="1">
      <alignment horizontal="left" vertical="center"/>
    </xf>
    <xf numFmtId="3" fontId="2" fillId="0" borderId="0" xfId="0" applyNumberFormat="1" applyFont="1"/>
    <xf numFmtId="3" fontId="6" fillId="0" borderId="3" xfId="0" applyNumberFormat="1" applyFont="1" applyBorder="1"/>
    <xf numFmtId="3" fontId="1" fillId="0" borderId="3" xfId="0" applyNumberFormat="1" applyFont="1" applyFill="1" applyBorder="1" applyAlignment="1">
      <alignment vertical="top" wrapText="1"/>
    </xf>
    <xf numFmtId="0" fontId="7" fillId="0" borderId="3" xfId="0" applyFont="1" applyFill="1" applyBorder="1" applyAlignment="1">
      <alignment horizontal="left" vertical="top" wrapText="1"/>
    </xf>
    <xf numFmtId="0" fontId="13" fillId="0" borderId="3" xfId="0" applyFont="1" applyFill="1" applyBorder="1" applyAlignment="1">
      <alignment horizontal="left" vertical="top" wrapText="1"/>
    </xf>
    <xf numFmtId="0" fontId="13" fillId="2" borderId="3" xfId="0" applyFont="1" applyFill="1" applyBorder="1" applyAlignment="1">
      <alignment horizontal="left" vertical="top" wrapText="1"/>
    </xf>
    <xf numFmtId="0" fontId="6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4" xfId="0" applyNumberFormat="1" applyFont="1" applyBorder="1" applyAlignment="1">
      <alignment horizontal="center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5" fillId="0" borderId="5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3" xfId="0" applyFont="1" applyFill="1" applyBorder="1" applyAlignment="1">
      <alignment horizontal="left" vertical="top" wrapText="1"/>
    </xf>
    <xf numFmtId="0" fontId="13" fillId="0" borderId="3" xfId="0" applyNumberFormat="1" applyFont="1" applyFill="1" applyBorder="1" applyAlignment="1">
      <alignment horizontal="left" vertical="top" wrapText="1"/>
    </xf>
    <xf numFmtId="0" fontId="18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 vertical="top" wrapText="1"/>
    </xf>
  </cellXfs>
  <cellStyles count="7">
    <cellStyle name="Обычный" xfId="0" builtinId="0"/>
    <cellStyle name="Обычный 2" xfId="1"/>
    <cellStyle name="Обычный 2 2" xfId="2"/>
    <cellStyle name="Обычный 2 3" xfId="6"/>
    <cellStyle name="Обычный_2009" xfId="3"/>
    <cellStyle name="Процентный" xfId="4" builtinId="5"/>
    <cellStyle name="Финансовый" xfId="5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2"/>
  <sheetViews>
    <sheetView workbookViewId="0">
      <selection activeCell="B19" sqref="B19:C22"/>
    </sheetView>
  </sheetViews>
  <sheetFormatPr defaultRowHeight="12.75"/>
  <cols>
    <col min="1" max="1" width="78.140625" style="17" customWidth="1"/>
    <col min="2" max="2" width="13.7109375" style="17" bestFit="1" customWidth="1"/>
    <col min="3" max="3" width="15.140625" style="17" bestFit="1" customWidth="1"/>
    <col min="4" max="4" width="10.85546875" style="17" customWidth="1"/>
    <col min="5" max="16384" width="9.140625" style="1"/>
  </cols>
  <sheetData>
    <row r="1" spans="1:4" ht="44.25" customHeight="1">
      <c r="A1" s="45" t="s">
        <v>35</v>
      </c>
      <c r="B1" s="45"/>
      <c r="C1" s="45"/>
      <c r="D1" s="45"/>
    </row>
    <row r="2" spans="1:4" s="3" customFormat="1" ht="14.25">
      <c r="A2" s="2"/>
      <c r="B2" s="2"/>
      <c r="C2" s="2"/>
      <c r="D2" s="2"/>
    </row>
    <row r="3" spans="1:4" ht="15">
      <c r="A3" s="4"/>
      <c r="B3" s="2"/>
      <c r="C3" s="2"/>
      <c r="D3" s="5" t="s">
        <v>0</v>
      </c>
    </row>
    <row r="4" spans="1:4">
      <c r="A4" s="46" t="s">
        <v>1</v>
      </c>
      <c r="B4" s="47" t="s">
        <v>36</v>
      </c>
      <c r="C4" s="48"/>
      <c r="D4" s="49" t="s">
        <v>3</v>
      </c>
    </row>
    <row r="5" spans="1:4" ht="25.5">
      <c r="A5" s="46"/>
      <c r="B5" s="6" t="s">
        <v>4</v>
      </c>
      <c r="C5" s="6" t="s">
        <v>5</v>
      </c>
      <c r="D5" s="50"/>
    </row>
    <row r="6" spans="1:4" hidden="1">
      <c r="A6" s="51" t="s">
        <v>6</v>
      </c>
      <c r="B6" s="51"/>
      <c r="C6" s="51"/>
      <c r="D6" s="51"/>
    </row>
    <row r="7" spans="1:4" ht="15.75">
      <c r="A7" s="27" t="s">
        <v>7</v>
      </c>
      <c r="B7" s="7"/>
      <c r="C7" s="7"/>
      <c r="D7" s="7"/>
    </row>
    <row r="8" spans="1:4" ht="18.75" hidden="1">
      <c r="A8" s="18" t="s">
        <v>26</v>
      </c>
      <c r="B8" s="20">
        <f>SUM(B11,B12,B13)</f>
        <v>45249058</v>
      </c>
      <c r="C8" s="20">
        <f>SUM(C11,C12,C13)</f>
        <v>44060970</v>
      </c>
      <c r="D8" s="20">
        <f>C8/B8*100</f>
        <v>97.374336499999629</v>
      </c>
    </row>
    <row r="9" spans="1:4" ht="18.75">
      <c r="A9" s="8" t="s">
        <v>8</v>
      </c>
      <c r="B9" s="30">
        <f>B11+B12</f>
        <v>37674634</v>
      </c>
      <c r="C9" s="30">
        <f>C11+C12</f>
        <v>36486546</v>
      </c>
      <c r="D9" s="20">
        <f>C9/B9*100</f>
        <v>96.846451116154171</v>
      </c>
    </row>
    <row r="10" spans="1:4" ht="15.75" customHeight="1">
      <c r="A10" s="10" t="s">
        <v>34</v>
      </c>
      <c r="B10" s="30"/>
      <c r="C10" s="30"/>
      <c r="D10" s="20"/>
    </row>
    <row r="11" spans="1:4" ht="18.75">
      <c r="A11" s="10" t="s">
        <v>29</v>
      </c>
      <c r="B11" s="30">
        <v>37111991</v>
      </c>
      <c r="C11" s="30">
        <v>35919440</v>
      </c>
      <c r="D11" s="22">
        <f>C11/B11*100</f>
        <v>96.786615409558593</v>
      </c>
    </row>
    <row r="12" spans="1:4" ht="18.75">
      <c r="A12" s="11" t="s">
        <v>30</v>
      </c>
      <c r="B12" s="30">
        <v>562643</v>
      </c>
      <c r="C12" s="30">
        <v>567106</v>
      </c>
      <c r="D12" s="22">
        <f>C12/B12*100</f>
        <v>100.79322056792672</v>
      </c>
    </row>
    <row r="13" spans="1:4" ht="18.75">
      <c r="A13" s="8" t="s">
        <v>9</v>
      </c>
      <c r="B13" s="29">
        <v>7574424</v>
      </c>
      <c r="C13" s="29">
        <v>7574424</v>
      </c>
      <c r="D13" s="22">
        <f>C13/B13*100</f>
        <v>100</v>
      </c>
    </row>
    <row r="14" spans="1:4" ht="18.75">
      <c r="A14" s="18" t="s">
        <v>26</v>
      </c>
      <c r="B14" s="29">
        <f>B13+B9</f>
        <v>45249058</v>
      </c>
      <c r="C14" s="29">
        <f>C13+C9</f>
        <v>44060970</v>
      </c>
      <c r="D14" s="22">
        <f>C14/B14*100</f>
        <v>97.374336499999629</v>
      </c>
    </row>
    <row r="15" spans="1:4" ht="18.75">
      <c r="A15" s="18" t="s">
        <v>27</v>
      </c>
      <c r="B15" s="29">
        <v>52511906.5</v>
      </c>
      <c r="C15" s="29">
        <f>B15*0.99</f>
        <v>51986787.435000002</v>
      </c>
      <c r="D15" s="22">
        <f>C15/B15*100</f>
        <v>99</v>
      </c>
    </row>
    <row r="16" spans="1:4" ht="27" customHeight="1">
      <c r="A16" s="19" t="s">
        <v>28</v>
      </c>
      <c r="B16" s="28">
        <f>B8-B15</f>
        <v>-7262848.5</v>
      </c>
      <c r="C16" s="28">
        <f>C8-C15</f>
        <v>-7925817.4350000024</v>
      </c>
      <c r="D16" s="20"/>
    </row>
    <row r="17" spans="1:4">
      <c r="A17" s="7"/>
      <c r="B17" s="13"/>
      <c r="C17" s="13"/>
      <c r="D17" s="13"/>
    </row>
    <row r="18" spans="1:4" ht="15.75">
      <c r="A18" s="27" t="s">
        <v>11</v>
      </c>
      <c r="B18" s="13"/>
      <c r="C18" s="13"/>
      <c r="D18" s="13"/>
    </row>
    <row r="19" spans="1:4" s="14" customFormat="1" ht="18.75">
      <c r="A19" s="8" t="s">
        <v>8</v>
      </c>
      <c r="B19" s="30">
        <f>SUM(B21,B22)</f>
        <v>13377379.95334</v>
      </c>
      <c r="C19" s="30">
        <f>C21+C22</f>
        <v>12438581</v>
      </c>
      <c r="D19" s="22">
        <f t="shared" ref="D19:D25" si="0">C19/B19*100</f>
        <v>92.982191156904349</v>
      </c>
    </row>
    <row r="20" spans="1:4" ht="15.75" customHeight="1">
      <c r="A20" s="10" t="s">
        <v>34</v>
      </c>
      <c r="B20" s="30"/>
      <c r="C20" s="30"/>
      <c r="D20" s="9"/>
    </row>
    <row r="21" spans="1:4" ht="18.75">
      <c r="A21" s="10" t="s">
        <v>29</v>
      </c>
      <c r="B21" s="30">
        <v>9354670.0699799992</v>
      </c>
      <c r="C21" s="30">
        <v>9149174</v>
      </c>
      <c r="D21" s="22">
        <f t="shared" si="0"/>
        <v>97.803278272320313</v>
      </c>
    </row>
    <row r="22" spans="1:4" ht="18.75">
      <c r="A22" s="11" t="s">
        <v>30</v>
      </c>
      <c r="B22" s="30">
        <v>4022709.8833599999</v>
      </c>
      <c r="C22" s="30">
        <v>3289407</v>
      </c>
      <c r="D22" s="22">
        <f t="shared" si="0"/>
        <v>81.770922969282026</v>
      </c>
    </row>
    <row r="23" spans="1:4" ht="18.75">
      <c r="A23" s="8" t="s">
        <v>9</v>
      </c>
      <c r="B23" s="29">
        <v>23839896.0099</v>
      </c>
      <c r="C23" s="29">
        <f>B23*0.99</f>
        <v>23601497.049800999</v>
      </c>
      <c r="D23" s="22">
        <f t="shared" si="0"/>
        <v>99</v>
      </c>
    </row>
    <row r="24" spans="1:4" ht="18.75">
      <c r="A24" s="18" t="s">
        <v>26</v>
      </c>
      <c r="B24" s="29">
        <f>B19+B23</f>
        <v>37217275.963239998</v>
      </c>
      <c r="C24" s="29">
        <f>C19+C23</f>
        <v>36040078.049800999</v>
      </c>
      <c r="D24" s="22">
        <f t="shared" si="0"/>
        <v>96.836958420595494</v>
      </c>
    </row>
    <row r="25" spans="1:4" ht="18.75">
      <c r="A25" s="18" t="s">
        <v>27</v>
      </c>
      <c r="B25" s="29">
        <v>40391900.387309998</v>
      </c>
      <c r="C25" s="29">
        <v>37564467.360198304</v>
      </c>
      <c r="D25" s="22">
        <f t="shared" si="0"/>
        <v>93.000000000000014</v>
      </c>
    </row>
    <row r="26" spans="1:4" ht="24" customHeight="1">
      <c r="A26" s="19" t="s">
        <v>28</v>
      </c>
      <c r="B26" s="21">
        <f>B24-B25</f>
        <v>-3174624.4240700006</v>
      </c>
      <c r="C26" s="21">
        <f>C24-C25</f>
        <v>-1524389.3103973046</v>
      </c>
      <c r="D26" s="20"/>
    </row>
    <row r="27" spans="1:4" hidden="1">
      <c r="A27" s="52" t="s">
        <v>12</v>
      </c>
      <c r="B27" s="53"/>
      <c r="C27" s="53"/>
      <c r="D27" s="54"/>
    </row>
    <row r="28" spans="1:4" hidden="1">
      <c r="A28" s="7" t="s">
        <v>7</v>
      </c>
      <c r="B28" s="7"/>
      <c r="C28" s="7"/>
      <c r="D28" s="7"/>
    </row>
    <row r="29" spans="1:4" ht="15.75" hidden="1">
      <c r="A29" s="10" t="s">
        <v>13</v>
      </c>
      <c r="B29" s="9">
        <v>3103250</v>
      </c>
      <c r="C29" s="9">
        <v>3074710</v>
      </c>
      <c r="D29" s="9">
        <f>C29/B29*100</f>
        <v>99.080319020381864</v>
      </c>
    </row>
    <row r="30" spans="1:4" ht="15.75" hidden="1">
      <c r="A30" s="10" t="s">
        <v>14</v>
      </c>
      <c r="B30" s="9">
        <v>17104</v>
      </c>
      <c r="C30" s="9">
        <v>16973</v>
      </c>
      <c r="D30" s="9">
        <f t="shared" ref="D30:D41" si="1">C30/B30*100</f>
        <v>99.234097287184284</v>
      </c>
    </row>
    <row r="31" spans="1:4" ht="15.75" hidden="1">
      <c r="A31" s="10" t="s">
        <v>15</v>
      </c>
      <c r="B31" s="9">
        <v>1130894</v>
      </c>
      <c r="C31" s="9">
        <v>1110906</v>
      </c>
      <c r="D31" s="9">
        <f t="shared" si="1"/>
        <v>98.232548762306635</v>
      </c>
    </row>
    <row r="32" spans="1:4" ht="15.75" hidden="1">
      <c r="A32" s="10" t="s">
        <v>16</v>
      </c>
      <c r="B32" s="9">
        <v>6983529</v>
      </c>
      <c r="C32" s="9">
        <v>6773152</v>
      </c>
      <c r="D32" s="9">
        <f t="shared" si="1"/>
        <v>96.987525934237553</v>
      </c>
    </row>
    <row r="33" spans="1:4" ht="15.75" hidden="1">
      <c r="A33" s="10" t="s">
        <v>17</v>
      </c>
      <c r="B33" s="9">
        <v>694357</v>
      </c>
      <c r="C33" s="9">
        <v>686823</v>
      </c>
      <c r="D33" s="9">
        <f t="shared" si="1"/>
        <v>98.914967372691564</v>
      </c>
    </row>
    <row r="34" spans="1:4" ht="15.75" hidden="1">
      <c r="A34" s="10" t="s">
        <v>18</v>
      </c>
      <c r="B34" s="9">
        <v>43372</v>
      </c>
      <c r="C34" s="9">
        <v>43210</v>
      </c>
      <c r="D34" s="9">
        <f t="shared" si="1"/>
        <v>99.626487134556854</v>
      </c>
    </row>
    <row r="35" spans="1:4" ht="15.75" hidden="1">
      <c r="A35" s="10" t="s">
        <v>19</v>
      </c>
      <c r="B35" s="9">
        <v>1958139</v>
      </c>
      <c r="C35" s="9">
        <v>1941121</v>
      </c>
      <c r="D35" s="9">
        <f t="shared" si="1"/>
        <v>99.130909501317319</v>
      </c>
    </row>
    <row r="36" spans="1:4" ht="15.75" hidden="1">
      <c r="A36" s="10" t="s">
        <v>20</v>
      </c>
      <c r="B36" s="9">
        <v>1685910</v>
      </c>
      <c r="C36" s="9">
        <v>1678988</v>
      </c>
      <c r="D36" s="9">
        <f t="shared" si="1"/>
        <v>99.58942055032594</v>
      </c>
    </row>
    <row r="37" spans="1:4" ht="15.75" hidden="1">
      <c r="A37" s="10" t="s">
        <v>21</v>
      </c>
      <c r="B37" s="9">
        <v>3051024</v>
      </c>
      <c r="C37" s="9">
        <v>3030472</v>
      </c>
      <c r="D37" s="9">
        <f t="shared" si="1"/>
        <v>99.326390090671197</v>
      </c>
    </row>
    <row r="38" spans="1:4" ht="15.75" hidden="1">
      <c r="A38" s="10" t="s">
        <v>22</v>
      </c>
      <c r="B38" s="9">
        <v>2219658</v>
      </c>
      <c r="C38" s="9">
        <v>2200264.84</v>
      </c>
      <c r="D38" s="9">
        <f t="shared" si="1"/>
        <v>99.126299637151305</v>
      </c>
    </row>
    <row r="39" spans="1:4" ht="15.75" hidden="1">
      <c r="A39" s="10" t="s">
        <v>23</v>
      </c>
      <c r="B39" s="9">
        <v>21391821</v>
      </c>
      <c r="C39" s="9">
        <v>21330984</v>
      </c>
      <c r="D39" s="9">
        <f t="shared" si="1"/>
        <v>99.715606259046382</v>
      </c>
    </row>
    <row r="40" spans="1:4" ht="31.5" hidden="1">
      <c r="A40" s="10" t="s">
        <v>10</v>
      </c>
      <c r="B40" s="12"/>
      <c r="C40" s="12"/>
      <c r="D40" s="9"/>
    </row>
    <row r="41" spans="1:4" ht="15.75" hidden="1">
      <c r="A41" s="8" t="s">
        <v>24</v>
      </c>
      <c r="B41" s="15">
        <f>SUM(B29:B39)</f>
        <v>42279058</v>
      </c>
      <c r="C41" s="15">
        <v>41887604</v>
      </c>
      <c r="D41" s="9">
        <f t="shared" si="1"/>
        <v>99.074118444171575</v>
      </c>
    </row>
    <row r="42" spans="1:4" ht="15.75" hidden="1">
      <c r="A42" s="8" t="s">
        <v>25</v>
      </c>
      <c r="B42" s="15">
        <f>B8-B41</f>
        <v>2970000</v>
      </c>
      <c r="C42" s="15">
        <f>C8-C41</f>
        <v>2173366</v>
      </c>
      <c r="D42" s="15"/>
    </row>
    <row r="43" spans="1:4" ht="15.75" hidden="1">
      <c r="A43" s="44"/>
      <c r="B43" s="44"/>
      <c r="C43" s="44"/>
      <c r="D43" s="44"/>
    </row>
    <row r="44" spans="1:4" ht="15.75" hidden="1">
      <c r="A44" s="16"/>
      <c r="B44" s="23" t="s">
        <v>31</v>
      </c>
      <c r="C44" s="23">
        <f>SUM(C11,C12,C21,C22)</f>
        <v>48925127</v>
      </c>
      <c r="D44" s="16"/>
    </row>
    <row r="45" spans="1:4" hidden="1"/>
    <row r="46" spans="1:4" hidden="1">
      <c r="C46" s="24">
        <v>12296358</v>
      </c>
    </row>
    <row r="47" spans="1:4" hidden="1">
      <c r="C47" s="25">
        <f>C44+C46</f>
        <v>61221485</v>
      </c>
    </row>
    <row r="49" spans="2:3">
      <c r="B49" s="26"/>
      <c r="C49" s="26"/>
    </row>
    <row r="50" spans="2:3">
      <c r="B50" s="26"/>
      <c r="C50" s="26"/>
    </row>
    <row r="51" spans="2:3">
      <c r="B51" s="26"/>
      <c r="C51" s="26"/>
    </row>
    <row r="52" spans="2:3">
      <c r="B52" s="26"/>
      <c r="C52" s="26"/>
    </row>
  </sheetData>
  <mergeCells count="7">
    <mergeCell ref="A43:D43"/>
    <mergeCell ref="A1:D1"/>
    <mergeCell ref="A4:A5"/>
    <mergeCell ref="B4:C4"/>
    <mergeCell ref="D4:D5"/>
    <mergeCell ref="A6:D6"/>
    <mergeCell ref="A27:D27"/>
  </mergeCells>
  <pageMargins left="1.43" right="0.1574803149606299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C91"/>
  <sheetViews>
    <sheetView tabSelected="1" view="pageBreakPreview" topLeftCell="A43" zoomScale="110" zoomScaleNormal="100" zoomScaleSheetLayoutView="110" workbookViewId="0">
      <selection activeCell="L10" sqref="L9:L10"/>
    </sheetView>
  </sheetViews>
  <sheetFormatPr defaultRowHeight="12.75"/>
  <cols>
    <col min="1" max="1" width="71.28515625" style="17" customWidth="1"/>
    <col min="2" max="2" width="16" style="17" customWidth="1"/>
    <col min="3" max="3" width="21.85546875" style="1" customWidth="1"/>
    <col min="4" max="16384" width="9.140625" style="1"/>
  </cols>
  <sheetData>
    <row r="1" spans="1:2" ht="81.75" customHeight="1">
      <c r="A1" s="45" t="s">
        <v>87</v>
      </c>
      <c r="B1" s="45"/>
    </row>
    <row r="2" spans="1:2" s="3" customFormat="1" ht="14.25">
      <c r="A2" s="2"/>
      <c r="B2" s="2"/>
    </row>
    <row r="3" spans="1:2" ht="15">
      <c r="A3" s="4"/>
      <c r="B3" s="5" t="s">
        <v>0</v>
      </c>
    </row>
    <row r="4" spans="1:2" ht="15.75" customHeight="1">
      <c r="A4" s="46" t="s">
        <v>1</v>
      </c>
      <c r="B4" s="55" t="s">
        <v>5</v>
      </c>
    </row>
    <row r="5" spans="1:2" ht="23.25" customHeight="1">
      <c r="A5" s="46"/>
      <c r="B5" s="55"/>
    </row>
    <row r="6" spans="1:2" ht="15.75">
      <c r="A6" s="8" t="s">
        <v>89</v>
      </c>
      <c r="B6" s="32">
        <f>B8+B10+B12+B16+B18+B20+B21+B27+B29+B32+B37+B38</f>
        <v>190959</v>
      </c>
    </row>
    <row r="7" spans="1:2" ht="15.75">
      <c r="A7" s="10" t="s">
        <v>37</v>
      </c>
      <c r="B7" s="31"/>
    </row>
    <row r="8" spans="1:2" ht="15.75">
      <c r="A8" s="35" t="s">
        <v>43</v>
      </c>
      <c r="B8" s="39">
        <f>B9</f>
        <v>133891</v>
      </c>
    </row>
    <row r="9" spans="1:2" ht="15.75">
      <c r="A9" s="42" t="s">
        <v>44</v>
      </c>
      <c r="B9" s="33">
        <v>133891</v>
      </c>
    </row>
    <row r="10" spans="1:2" ht="31.5">
      <c r="A10" s="35" t="s">
        <v>45</v>
      </c>
      <c r="B10" s="39">
        <f>B11</f>
        <v>19156</v>
      </c>
    </row>
    <row r="11" spans="1:2" ht="31.5">
      <c r="A11" s="42" t="s">
        <v>46</v>
      </c>
      <c r="B11" s="33">
        <v>19156</v>
      </c>
    </row>
    <row r="12" spans="1:2" ht="15.75">
      <c r="A12" s="35" t="s">
        <v>47</v>
      </c>
      <c r="B12" s="39">
        <f>B13+B14+B15</f>
        <v>3138</v>
      </c>
    </row>
    <row r="13" spans="1:2" ht="31.5">
      <c r="A13" s="41" t="s">
        <v>75</v>
      </c>
      <c r="B13" s="33">
        <v>0</v>
      </c>
    </row>
    <row r="14" spans="1:2" ht="15.75">
      <c r="A14" s="41" t="s">
        <v>72</v>
      </c>
      <c r="B14" s="33">
        <v>276</v>
      </c>
    </row>
    <row r="15" spans="1:2" ht="31.5">
      <c r="A15" s="42" t="s">
        <v>76</v>
      </c>
      <c r="B15" s="33">
        <v>2862</v>
      </c>
    </row>
    <row r="16" spans="1:2" ht="31.5">
      <c r="A16" s="35" t="s">
        <v>48</v>
      </c>
      <c r="B16" s="39">
        <f>B17</f>
        <v>1850</v>
      </c>
    </row>
    <row r="17" spans="1:2" ht="15.75">
      <c r="A17" s="42" t="s">
        <v>73</v>
      </c>
      <c r="B17" s="33">
        <v>1850</v>
      </c>
    </row>
    <row r="18" spans="1:2" ht="15.75">
      <c r="A18" s="35" t="s">
        <v>38</v>
      </c>
      <c r="B18" s="39">
        <f>B19</f>
        <v>4865</v>
      </c>
    </row>
    <row r="19" spans="1:2" ht="31.5">
      <c r="A19" s="42" t="s">
        <v>77</v>
      </c>
      <c r="B19" s="33">
        <v>4865</v>
      </c>
    </row>
    <row r="20" spans="1:2" ht="31.5">
      <c r="A20" s="58" t="s">
        <v>74</v>
      </c>
      <c r="B20" s="39">
        <v>0</v>
      </c>
    </row>
    <row r="21" spans="1:2" ht="31.5">
      <c r="A21" s="35" t="s">
        <v>39</v>
      </c>
      <c r="B21" s="39">
        <f>B22+B23+B24+B25</f>
        <v>5521</v>
      </c>
    </row>
    <row r="22" spans="1:2" ht="36" customHeight="1">
      <c r="A22" s="41" t="s">
        <v>78</v>
      </c>
      <c r="B22" s="33">
        <v>97</v>
      </c>
    </row>
    <row r="23" spans="1:2" ht="78.75">
      <c r="A23" s="42" t="s">
        <v>90</v>
      </c>
      <c r="B23" s="33">
        <v>3424</v>
      </c>
    </row>
    <row r="24" spans="1:2" ht="78.75">
      <c r="A24" s="59" t="s">
        <v>91</v>
      </c>
      <c r="B24" s="33">
        <v>0</v>
      </c>
    </row>
    <row r="25" spans="1:2" ht="47.25">
      <c r="A25" s="42" t="s">
        <v>79</v>
      </c>
      <c r="B25" s="33">
        <v>2000</v>
      </c>
    </row>
    <row r="26" spans="1:2" ht="15.75">
      <c r="A26" s="42" t="s">
        <v>83</v>
      </c>
      <c r="B26" s="33">
        <v>0</v>
      </c>
    </row>
    <row r="27" spans="1:2" ht="15.75">
      <c r="A27" s="35" t="s">
        <v>49</v>
      </c>
      <c r="B27" s="39">
        <f>B28</f>
        <v>482</v>
      </c>
    </row>
    <row r="28" spans="1:2" ht="15.75">
      <c r="A28" s="42" t="s">
        <v>40</v>
      </c>
      <c r="B28" s="33">
        <v>482</v>
      </c>
    </row>
    <row r="29" spans="1:2" ht="31.5">
      <c r="A29" s="35" t="s">
        <v>50</v>
      </c>
      <c r="B29" s="39">
        <f>B30+B31</f>
        <v>8928</v>
      </c>
    </row>
    <row r="30" spans="1:2" ht="15.75">
      <c r="A30" s="41" t="s">
        <v>85</v>
      </c>
      <c r="B30" s="33">
        <v>8881</v>
      </c>
    </row>
    <row r="31" spans="1:2" ht="31.5">
      <c r="A31" s="41" t="s">
        <v>86</v>
      </c>
      <c r="B31" s="33">
        <v>47</v>
      </c>
    </row>
    <row r="32" spans="1:2" ht="15.75">
      <c r="A32" s="35" t="s">
        <v>51</v>
      </c>
      <c r="B32" s="39">
        <f>B33+B34+B35+B36</f>
        <v>9481</v>
      </c>
    </row>
    <row r="33" spans="1:3" ht="78.75">
      <c r="A33" s="43" t="s">
        <v>52</v>
      </c>
      <c r="B33" s="33">
        <v>0</v>
      </c>
    </row>
    <row r="34" spans="1:3" ht="15.75">
      <c r="A34" s="42" t="s">
        <v>80</v>
      </c>
      <c r="B34" s="33">
        <v>899</v>
      </c>
    </row>
    <row r="35" spans="1:3" ht="63">
      <c r="A35" s="42" t="s">
        <v>92</v>
      </c>
      <c r="B35" s="33">
        <v>1911</v>
      </c>
    </row>
    <row r="36" spans="1:3" ht="47.25">
      <c r="A36" s="42" t="s">
        <v>84</v>
      </c>
      <c r="B36" s="33">
        <v>6671</v>
      </c>
    </row>
    <row r="37" spans="1:3" ht="15.75">
      <c r="A37" s="35" t="s">
        <v>41</v>
      </c>
      <c r="B37" s="39">
        <v>3588</v>
      </c>
    </row>
    <row r="38" spans="1:3" ht="15.75">
      <c r="A38" s="35" t="s">
        <v>42</v>
      </c>
      <c r="B38" s="39">
        <v>59</v>
      </c>
    </row>
    <row r="39" spans="1:3" ht="15.75">
      <c r="A39" s="8" t="s">
        <v>9</v>
      </c>
      <c r="B39" s="32">
        <f>SUM(B41:B44)</f>
        <v>1252187</v>
      </c>
    </row>
    <row r="40" spans="1:3" ht="15.75">
      <c r="A40" s="60" t="s">
        <v>93</v>
      </c>
      <c r="B40" s="32"/>
    </row>
    <row r="41" spans="1:3" ht="15.75">
      <c r="A41" s="61" t="s">
        <v>53</v>
      </c>
      <c r="B41" s="31">
        <v>286835</v>
      </c>
    </row>
    <row r="42" spans="1:3" ht="15.75">
      <c r="A42" s="61" t="s">
        <v>54</v>
      </c>
      <c r="B42" s="31">
        <v>98128</v>
      </c>
    </row>
    <row r="43" spans="1:3" ht="15.75">
      <c r="A43" s="61" t="s">
        <v>55</v>
      </c>
      <c r="B43" s="31">
        <v>698347</v>
      </c>
    </row>
    <row r="44" spans="1:3" ht="15.75">
      <c r="A44" s="61" t="s">
        <v>56</v>
      </c>
      <c r="B44" s="31">
        <v>168877</v>
      </c>
    </row>
    <row r="45" spans="1:3" ht="18.75">
      <c r="A45" s="19" t="s">
        <v>26</v>
      </c>
      <c r="B45" s="40">
        <f>B6+B39</f>
        <v>1443146</v>
      </c>
    </row>
    <row r="46" spans="1:3" ht="18.75">
      <c r="A46" s="19" t="s">
        <v>27</v>
      </c>
      <c r="B46" s="34">
        <v>1455483</v>
      </c>
      <c r="C46" s="38"/>
    </row>
    <row r="47" spans="1:3" ht="18.75">
      <c r="A47" s="18" t="s">
        <v>57</v>
      </c>
      <c r="B47" s="33">
        <f>SUM(B48:B64)</f>
        <v>1380830</v>
      </c>
    </row>
    <row r="48" spans="1:3" ht="36.75" customHeight="1">
      <c r="A48" s="10" t="s">
        <v>58</v>
      </c>
      <c r="B48" s="33">
        <v>812833</v>
      </c>
    </row>
    <row r="49" spans="1:2" ht="34.5" customHeight="1">
      <c r="A49" s="10" t="s">
        <v>59</v>
      </c>
      <c r="B49" s="33">
        <v>149806</v>
      </c>
    </row>
    <row r="50" spans="1:2" ht="36" customHeight="1">
      <c r="A50" s="10" t="s">
        <v>88</v>
      </c>
      <c r="B50" s="33">
        <v>97873</v>
      </c>
    </row>
    <row r="51" spans="1:2" ht="49.5" customHeight="1">
      <c r="A51" s="10" t="s">
        <v>60</v>
      </c>
      <c r="B51" s="33">
        <v>176</v>
      </c>
    </row>
    <row r="52" spans="1:2" ht="49.5" customHeight="1">
      <c r="A52" s="10" t="s">
        <v>61</v>
      </c>
      <c r="B52" s="33">
        <v>16364</v>
      </c>
    </row>
    <row r="53" spans="1:2" ht="34.5" customHeight="1">
      <c r="A53" s="10" t="s">
        <v>62</v>
      </c>
      <c r="B53" s="33">
        <v>99619</v>
      </c>
    </row>
    <row r="54" spans="1:2" ht="33.75" customHeight="1">
      <c r="A54" s="10" t="s">
        <v>63</v>
      </c>
      <c r="B54" s="33">
        <v>572</v>
      </c>
    </row>
    <row r="55" spans="1:2" ht="36.75" customHeight="1">
      <c r="A55" s="10" t="s">
        <v>64</v>
      </c>
      <c r="B55" s="33">
        <v>9080</v>
      </c>
    </row>
    <row r="56" spans="1:2" ht="51" customHeight="1">
      <c r="A56" s="10" t="s">
        <v>65</v>
      </c>
      <c r="B56" s="33">
        <v>34328</v>
      </c>
    </row>
    <row r="57" spans="1:2" ht="49.5" customHeight="1">
      <c r="A57" s="10" t="s">
        <v>66</v>
      </c>
      <c r="B57" s="33">
        <v>20</v>
      </c>
    </row>
    <row r="58" spans="1:2" ht="49.5" customHeight="1">
      <c r="A58" s="10" t="s">
        <v>81</v>
      </c>
      <c r="B58" s="33">
        <v>7284</v>
      </c>
    </row>
    <row r="59" spans="1:2" ht="34.5" customHeight="1">
      <c r="A59" s="10" t="s">
        <v>67</v>
      </c>
      <c r="B59" s="33">
        <v>2138</v>
      </c>
    </row>
    <row r="60" spans="1:2" ht="33" customHeight="1">
      <c r="A60" s="10" t="s">
        <v>68</v>
      </c>
      <c r="B60" s="33">
        <v>142554</v>
      </c>
    </row>
    <row r="61" spans="1:2" ht="36" customHeight="1">
      <c r="A61" s="10" t="s">
        <v>69</v>
      </c>
      <c r="B61" s="33">
        <v>811</v>
      </c>
    </row>
    <row r="62" spans="1:2" ht="33" customHeight="1">
      <c r="A62" s="10" t="s">
        <v>70</v>
      </c>
      <c r="B62" s="33">
        <v>100</v>
      </c>
    </row>
    <row r="63" spans="1:2" ht="48" customHeight="1">
      <c r="A63" s="10" t="s">
        <v>82</v>
      </c>
      <c r="B63" s="33">
        <v>4695</v>
      </c>
    </row>
    <row r="64" spans="1:2" ht="49.5" customHeight="1">
      <c r="A64" s="10" t="s">
        <v>71</v>
      </c>
      <c r="B64" s="33">
        <v>2577</v>
      </c>
    </row>
    <row r="65" spans="1:2" ht="37.5">
      <c r="A65" s="19" t="s">
        <v>28</v>
      </c>
      <c r="B65" s="34">
        <f>SUM(B45-B46)</f>
        <v>-12337</v>
      </c>
    </row>
    <row r="66" spans="1:2" hidden="1">
      <c r="A66" s="52" t="s">
        <v>12</v>
      </c>
      <c r="B66" s="53"/>
    </row>
    <row r="67" spans="1:2" hidden="1">
      <c r="A67" s="7" t="s">
        <v>7</v>
      </c>
      <c r="B67" s="7"/>
    </row>
    <row r="68" spans="1:2" ht="15.75" hidden="1">
      <c r="A68" s="10" t="s">
        <v>13</v>
      </c>
      <c r="B68" s="9">
        <v>3074710</v>
      </c>
    </row>
    <row r="69" spans="1:2" ht="15.75" hidden="1">
      <c r="A69" s="10" t="s">
        <v>14</v>
      </c>
      <c r="B69" s="9">
        <v>16973</v>
      </c>
    </row>
    <row r="70" spans="1:2" ht="15.75" hidden="1">
      <c r="A70" s="10" t="s">
        <v>15</v>
      </c>
      <c r="B70" s="9">
        <v>1110906</v>
      </c>
    </row>
    <row r="71" spans="1:2" ht="15.75" hidden="1">
      <c r="A71" s="10" t="s">
        <v>16</v>
      </c>
      <c r="B71" s="9">
        <v>6773152</v>
      </c>
    </row>
    <row r="72" spans="1:2" ht="15.75" hidden="1">
      <c r="A72" s="10" t="s">
        <v>17</v>
      </c>
      <c r="B72" s="9">
        <v>686823</v>
      </c>
    </row>
    <row r="73" spans="1:2" ht="15.75" hidden="1">
      <c r="A73" s="10" t="s">
        <v>18</v>
      </c>
      <c r="B73" s="9">
        <v>43210</v>
      </c>
    </row>
    <row r="74" spans="1:2" ht="15.75" hidden="1">
      <c r="A74" s="10" t="s">
        <v>19</v>
      </c>
      <c r="B74" s="9">
        <v>1941121</v>
      </c>
    </row>
    <row r="75" spans="1:2" ht="15.75" hidden="1">
      <c r="A75" s="10" t="s">
        <v>20</v>
      </c>
      <c r="B75" s="9">
        <v>1678988</v>
      </c>
    </row>
    <row r="76" spans="1:2" ht="15.75" hidden="1">
      <c r="A76" s="10" t="s">
        <v>21</v>
      </c>
      <c r="B76" s="9">
        <v>3030472</v>
      </c>
    </row>
    <row r="77" spans="1:2" ht="15.75" hidden="1">
      <c r="A77" s="10" t="s">
        <v>22</v>
      </c>
      <c r="B77" s="9">
        <v>2200264.84</v>
      </c>
    </row>
    <row r="78" spans="1:2" ht="15.75" hidden="1">
      <c r="A78" s="10" t="s">
        <v>23</v>
      </c>
      <c r="B78" s="9">
        <v>21330984</v>
      </c>
    </row>
    <row r="79" spans="1:2" ht="31.5" hidden="1">
      <c r="A79" s="10" t="s">
        <v>10</v>
      </c>
      <c r="B79" s="12"/>
    </row>
    <row r="80" spans="1:2" ht="15.75" hidden="1">
      <c r="A80" s="8" t="s">
        <v>24</v>
      </c>
      <c r="B80" s="15">
        <v>41887604</v>
      </c>
    </row>
    <row r="81" spans="1:2" ht="15.75" hidden="1">
      <c r="A81" s="8" t="s">
        <v>25</v>
      </c>
      <c r="B81" s="15" t="e">
        <f>#REF!-B80</f>
        <v>#REF!</v>
      </c>
    </row>
    <row r="82" spans="1:2" ht="15.75" hidden="1">
      <c r="A82" s="44"/>
      <c r="B82" s="44"/>
    </row>
    <row r="83" spans="1:2" ht="15.75" hidden="1">
      <c r="A83" s="16"/>
      <c r="B83" s="23" t="e">
        <f>SUM(#REF!,#REF!,#REF!,#REF!)</f>
        <v>#REF!</v>
      </c>
    </row>
    <row r="84" spans="1:2" hidden="1"/>
    <row r="85" spans="1:2" hidden="1">
      <c r="B85" s="24">
        <v>12296358</v>
      </c>
    </row>
    <row r="86" spans="1:2" hidden="1">
      <c r="B86" s="25" t="e">
        <f>B83+B85</f>
        <v>#REF!</v>
      </c>
    </row>
    <row r="88" spans="1:2">
      <c r="B88" s="26"/>
    </row>
    <row r="89" spans="1:2">
      <c r="B89" s="36"/>
    </row>
    <row r="90" spans="1:2">
      <c r="B90" s="26"/>
    </row>
    <row r="91" spans="1:2">
      <c r="B91" s="37"/>
    </row>
  </sheetData>
  <mergeCells count="5">
    <mergeCell ref="A66:B66"/>
    <mergeCell ref="A82:B82"/>
    <mergeCell ref="A1:B1"/>
    <mergeCell ref="A4:A5"/>
    <mergeCell ref="B4:B5"/>
  </mergeCells>
  <printOptions horizontalCentered="1"/>
  <pageMargins left="0.6692913385826772" right="0.15748031496062992" top="0.74803149606299213" bottom="0.6692913385826772" header="0.31496062992125984" footer="0.31496062992125984"/>
  <pageSetup paperSize="9" orientation="portrait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E52"/>
  <sheetViews>
    <sheetView workbookViewId="0">
      <selection activeCell="D22" sqref="D22"/>
    </sheetView>
  </sheetViews>
  <sheetFormatPr defaultRowHeight="12.75"/>
  <cols>
    <col min="1" max="1" width="78.140625" style="17" customWidth="1"/>
    <col min="2" max="2" width="13.7109375" style="17" hidden="1" customWidth="1"/>
    <col min="3" max="3" width="13.7109375" style="17" bestFit="1" customWidth="1"/>
    <col min="4" max="4" width="13.7109375" style="17" customWidth="1"/>
    <col min="5" max="5" width="10.85546875" style="17" customWidth="1"/>
    <col min="6" max="16384" width="9.140625" style="1"/>
  </cols>
  <sheetData>
    <row r="1" spans="1:5" ht="44.25" customHeight="1">
      <c r="A1" s="45" t="s">
        <v>33</v>
      </c>
      <c r="B1" s="45"/>
      <c r="C1" s="45"/>
      <c r="D1" s="45"/>
      <c r="E1" s="45"/>
    </row>
    <row r="2" spans="1:5" s="3" customFormat="1" ht="14.25">
      <c r="A2" s="2"/>
      <c r="B2" s="2"/>
      <c r="C2" s="2"/>
      <c r="D2" s="2"/>
      <c r="E2" s="2"/>
    </row>
    <row r="3" spans="1:5" ht="15">
      <c r="A3" s="4"/>
      <c r="B3" s="2"/>
      <c r="C3" s="2"/>
      <c r="D3" s="2"/>
      <c r="E3" s="5" t="s">
        <v>0</v>
      </c>
    </row>
    <row r="4" spans="1:5">
      <c r="A4" s="46" t="s">
        <v>1</v>
      </c>
      <c r="B4" s="56" t="s">
        <v>2</v>
      </c>
      <c r="C4" s="47" t="s">
        <v>32</v>
      </c>
      <c r="D4" s="48"/>
      <c r="E4" s="49" t="s">
        <v>3</v>
      </c>
    </row>
    <row r="5" spans="1:5" ht="25.5">
      <c r="A5" s="46"/>
      <c r="B5" s="57"/>
      <c r="C5" s="6" t="s">
        <v>4</v>
      </c>
      <c r="D5" s="6" t="s">
        <v>5</v>
      </c>
      <c r="E5" s="50"/>
    </row>
    <row r="6" spans="1:5" hidden="1">
      <c r="A6" s="51" t="s">
        <v>6</v>
      </c>
      <c r="B6" s="51"/>
      <c r="C6" s="51"/>
      <c r="D6" s="51"/>
      <c r="E6" s="51"/>
    </row>
    <row r="7" spans="1:5" ht="15.75">
      <c r="A7" s="27" t="s">
        <v>7</v>
      </c>
      <c r="B7" s="7"/>
      <c r="C7" s="7"/>
      <c r="D7" s="7"/>
      <c r="E7" s="7"/>
    </row>
    <row r="8" spans="1:5" ht="18.75" hidden="1">
      <c r="A8" s="18" t="s">
        <v>26</v>
      </c>
      <c r="B8" s="20">
        <v>28179186</v>
      </c>
      <c r="C8" s="20">
        <f>SUM(C11,C12,C13)</f>
        <v>39131947</v>
      </c>
      <c r="D8" s="20">
        <f>SUM(D11,D12,D13)</f>
        <v>38850642</v>
      </c>
      <c r="E8" s="20">
        <f>D8/C8*100</f>
        <v>99.281137225295751</v>
      </c>
    </row>
    <row r="9" spans="1:5" ht="18.75">
      <c r="A9" s="8" t="s">
        <v>8</v>
      </c>
      <c r="B9" s="20"/>
      <c r="C9" s="20">
        <f>C11+C12</f>
        <v>30425533</v>
      </c>
      <c r="D9" s="20">
        <f>D11+D12</f>
        <v>30144228</v>
      </c>
      <c r="E9" s="20">
        <f>D9/C9*100</f>
        <v>99.075431151855256</v>
      </c>
    </row>
    <row r="10" spans="1:5" ht="15.75" customHeight="1">
      <c r="A10" s="10" t="s">
        <v>34</v>
      </c>
      <c r="B10" s="20"/>
      <c r="C10" s="20"/>
      <c r="D10" s="20"/>
      <c r="E10" s="20"/>
    </row>
    <row r="11" spans="1:5" ht="18.75">
      <c r="A11" s="10" t="s">
        <v>29</v>
      </c>
      <c r="B11" s="20"/>
      <c r="C11" s="22">
        <v>29749022</v>
      </c>
      <c r="D11" s="22">
        <v>29433016</v>
      </c>
      <c r="E11" s="22">
        <f>D11/C11*100</f>
        <v>98.937760037960246</v>
      </c>
    </row>
    <row r="12" spans="1:5" ht="18.75">
      <c r="A12" s="11" t="s">
        <v>30</v>
      </c>
      <c r="B12" s="20"/>
      <c r="C12" s="22">
        <v>676511</v>
      </c>
      <c r="D12" s="22">
        <v>711212</v>
      </c>
      <c r="E12" s="22">
        <f>D12/C12*100</f>
        <v>105.1294066171873</v>
      </c>
    </row>
    <row r="13" spans="1:5" ht="18.75">
      <c r="A13" s="8" t="s">
        <v>9</v>
      </c>
      <c r="B13" s="20"/>
      <c r="C13" s="22">
        <v>8706414</v>
      </c>
      <c r="D13" s="22">
        <v>8706414</v>
      </c>
      <c r="E13" s="22">
        <f>D13/C13*100</f>
        <v>100</v>
      </c>
    </row>
    <row r="14" spans="1:5" ht="18.75">
      <c r="A14" s="18" t="s">
        <v>26</v>
      </c>
      <c r="B14" s="20"/>
      <c r="C14" s="22">
        <f>C13+C9</f>
        <v>39131947</v>
      </c>
      <c r="D14" s="22">
        <f>D13+D9</f>
        <v>38850642</v>
      </c>
      <c r="E14" s="22">
        <f>D14/C14*100</f>
        <v>99.281137225295751</v>
      </c>
    </row>
    <row r="15" spans="1:5" ht="18.75">
      <c r="A15" s="18" t="s">
        <v>27</v>
      </c>
      <c r="B15" s="20">
        <v>29063131</v>
      </c>
      <c r="C15" s="20">
        <v>43790153</v>
      </c>
      <c r="D15" s="20">
        <v>43508848</v>
      </c>
      <c r="E15" s="22">
        <f>D15/C15*100</f>
        <v>99.357606720396703</v>
      </c>
    </row>
    <row r="16" spans="1:5" ht="27" customHeight="1">
      <c r="A16" s="19" t="s">
        <v>28</v>
      </c>
      <c r="B16" s="21">
        <f>B8-B15</f>
        <v>-883945</v>
      </c>
      <c r="C16" s="21">
        <f>C8-C15</f>
        <v>-4658206</v>
      </c>
      <c r="D16" s="21">
        <f>D8-D15</f>
        <v>-4658206</v>
      </c>
      <c r="E16" s="20"/>
    </row>
    <row r="17" spans="1:5">
      <c r="A17" s="7"/>
      <c r="B17" s="7"/>
      <c r="C17" s="13"/>
      <c r="D17" s="13"/>
      <c r="E17" s="13"/>
    </row>
    <row r="18" spans="1:5" ht="15.75">
      <c r="A18" s="27" t="s">
        <v>11</v>
      </c>
      <c r="B18" s="7"/>
      <c r="C18" s="13"/>
      <c r="D18" s="13"/>
      <c r="E18" s="13"/>
    </row>
    <row r="19" spans="1:5" s="14" customFormat="1" ht="18.75">
      <c r="A19" s="8" t="s">
        <v>8</v>
      </c>
      <c r="B19" s="9">
        <f>SUM(B21:B22)</f>
        <v>14075394</v>
      </c>
      <c r="C19" s="22">
        <f>SUM(C21,C22)</f>
        <v>13641924</v>
      </c>
      <c r="D19" s="22">
        <f>SUM(D21,D22)</f>
        <v>13064755</v>
      </c>
      <c r="E19" s="22">
        <f t="shared" ref="E19:E25" si="0">D19/C19*100</f>
        <v>95.769152503708426</v>
      </c>
    </row>
    <row r="20" spans="1:5" ht="15.75" customHeight="1">
      <c r="A20" s="10" t="s">
        <v>34</v>
      </c>
      <c r="B20" s="10"/>
      <c r="C20" s="22"/>
      <c r="D20" s="22"/>
      <c r="E20" s="9"/>
    </row>
    <row r="21" spans="1:5" ht="18.75">
      <c r="A21" s="10" t="s">
        <v>29</v>
      </c>
      <c r="B21" s="9">
        <v>9833464</v>
      </c>
      <c r="C21" s="22">
        <v>9824369</v>
      </c>
      <c r="D21" s="22">
        <v>9478831</v>
      </c>
      <c r="E21" s="22">
        <f t="shared" si="0"/>
        <v>96.482847906058893</v>
      </c>
    </row>
    <row r="22" spans="1:5" ht="18.75">
      <c r="A22" s="11" t="s">
        <v>30</v>
      </c>
      <c r="B22" s="9">
        <v>4241930</v>
      </c>
      <c r="C22" s="22">
        <v>3817555</v>
      </c>
      <c r="D22" s="22">
        <v>3585924</v>
      </c>
      <c r="E22" s="22">
        <f t="shared" si="0"/>
        <v>93.93247772461693</v>
      </c>
    </row>
    <row r="23" spans="1:5" ht="18.75">
      <c r="A23" s="8" t="s">
        <v>9</v>
      </c>
      <c r="B23" s="9">
        <v>12761643</v>
      </c>
      <c r="C23" s="22">
        <v>19340783</v>
      </c>
      <c r="D23" s="22">
        <v>19340783</v>
      </c>
      <c r="E23" s="22">
        <f t="shared" si="0"/>
        <v>100</v>
      </c>
    </row>
    <row r="24" spans="1:5" ht="18.75">
      <c r="A24" s="18" t="s">
        <v>26</v>
      </c>
      <c r="B24" s="20">
        <v>26837037</v>
      </c>
      <c r="C24" s="22">
        <f>C19+C23</f>
        <v>32982707</v>
      </c>
      <c r="D24" s="22">
        <f>D19+D23</f>
        <v>32405538</v>
      </c>
      <c r="E24" s="22">
        <f t="shared" si="0"/>
        <v>98.250086022351041</v>
      </c>
    </row>
    <row r="25" spans="1:5" ht="18.75">
      <c r="A25" s="18" t="s">
        <v>27</v>
      </c>
      <c r="B25" s="20">
        <v>28183872</v>
      </c>
      <c r="C25" s="22">
        <v>37587366</v>
      </c>
      <c r="D25" s="22">
        <f>33712013+1167035</f>
        <v>34879048</v>
      </c>
      <c r="E25" s="22">
        <f t="shared" si="0"/>
        <v>92.794605506541757</v>
      </c>
    </row>
    <row r="26" spans="1:5" ht="24" customHeight="1">
      <c r="A26" s="19" t="s">
        <v>28</v>
      </c>
      <c r="B26" s="21">
        <f>B24-B25</f>
        <v>-1346835</v>
      </c>
      <c r="C26" s="21">
        <f>C24-C25</f>
        <v>-4604659</v>
      </c>
      <c r="D26" s="21">
        <f>D24-D25</f>
        <v>-2473510</v>
      </c>
      <c r="E26" s="20"/>
    </row>
    <row r="27" spans="1:5" hidden="1">
      <c r="A27" s="52" t="s">
        <v>12</v>
      </c>
      <c r="B27" s="53"/>
      <c r="C27" s="53"/>
      <c r="D27" s="53"/>
      <c r="E27" s="54"/>
    </row>
    <row r="28" spans="1:5" hidden="1">
      <c r="A28" s="7" t="s">
        <v>7</v>
      </c>
      <c r="B28" s="7"/>
      <c r="C28" s="7"/>
      <c r="D28" s="7"/>
      <c r="E28" s="7"/>
    </row>
    <row r="29" spans="1:5" ht="15.75" hidden="1">
      <c r="A29" s="10" t="s">
        <v>13</v>
      </c>
      <c r="B29" s="9">
        <v>1849167</v>
      </c>
      <c r="C29" s="9">
        <v>3103250</v>
      </c>
      <c r="D29" s="9">
        <v>3074710</v>
      </c>
      <c r="E29" s="9">
        <f>D29/C29*100</f>
        <v>99.080319020381864</v>
      </c>
    </row>
    <row r="30" spans="1:5" ht="15.75" hidden="1">
      <c r="A30" s="10" t="s">
        <v>14</v>
      </c>
      <c r="B30" s="9">
        <v>20746</v>
      </c>
      <c r="C30" s="9">
        <v>17104</v>
      </c>
      <c r="D30" s="9">
        <v>16973</v>
      </c>
      <c r="E30" s="9">
        <f t="shared" ref="E30:E41" si="1">D30/C30*100</f>
        <v>99.234097287184284</v>
      </c>
    </row>
    <row r="31" spans="1:5" ht="15.75" hidden="1">
      <c r="A31" s="10" t="s">
        <v>15</v>
      </c>
      <c r="B31" s="9">
        <v>1089400</v>
      </c>
      <c r="C31" s="9">
        <v>1130894</v>
      </c>
      <c r="D31" s="9">
        <v>1110906</v>
      </c>
      <c r="E31" s="9">
        <f t="shared" si="1"/>
        <v>98.232548762306635</v>
      </c>
    </row>
    <row r="32" spans="1:5" ht="15.75" hidden="1">
      <c r="A32" s="10" t="s">
        <v>16</v>
      </c>
      <c r="B32" s="9">
        <v>4492804</v>
      </c>
      <c r="C32" s="9">
        <v>6983529</v>
      </c>
      <c r="D32" s="9">
        <v>6773152</v>
      </c>
      <c r="E32" s="9">
        <f t="shared" si="1"/>
        <v>96.987525934237553</v>
      </c>
    </row>
    <row r="33" spans="1:5" ht="15.75" hidden="1">
      <c r="A33" s="10" t="s">
        <v>17</v>
      </c>
      <c r="B33" s="9">
        <v>119622</v>
      </c>
      <c r="C33" s="9">
        <v>694357</v>
      </c>
      <c r="D33" s="9">
        <v>686823</v>
      </c>
      <c r="E33" s="9">
        <f t="shared" si="1"/>
        <v>98.914967372691564</v>
      </c>
    </row>
    <row r="34" spans="1:5" ht="15.75" hidden="1">
      <c r="A34" s="10" t="s">
        <v>18</v>
      </c>
      <c r="B34" s="9">
        <v>43766</v>
      </c>
      <c r="C34" s="9">
        <v>43372</v>
      </c>
      <c r="D34" s="9">
        <v>43210</v>
      </c>
      <c r="E34" s="9">
        <f t="shared" si="1"/>
        <v>99.626487134556854</v>
      </c>
    </row>
    <row r="35" spans="1:5" ht="15.75" hidden="1">
      <c r="A35" s="10" t="s">
        <v>19</v>
      </c>
      <c r="B35" s="9">
        <v>1736747</v>
      </c>
      <c r="C35" s="9">
        <v>1958139</v>
      </c>
      <c r="D35" s="9">
        <v>1941121</v>
      </c>
      <c r="E35" s="9">
        <f t="shared" si="1"/>
        <v>99.130909501317319</v>
      </c>
    </row>
    <row r="36" spans="1:5" ht="15.75" hidden="1">
      <c r="A36" s="10" t="s">
        <v>20</v>
      </c>
      <c r="B36" s="9">
        <v>448521</v>
      </c>
      <c r="C36" s="9">
        <v>1685910</v>
      </c>
      <c r="D36" s="9">
        <v>1678988</v>
      </c>
      <c r="E36" s="9">
        <f t="shared" si="1"/>
        <v>99.58942055032594</v>
      </c>
    </row>
    <row r="37" spans="1:5" ht="15.75" hidden="1">
      <c r="A37" s="10" t="s">
        <v>21</v>
      </c>
      <c r="B37" s="9">
        <v>2701820</v>
      </c>
      <c r="C37" s="9">
        <v>3051024</v>
      </c>
      <c r="D37" s="9">
        <v>3030472</v>
      </c>
      <c r="E37" s="9">
        <f t="shared" si="1"/>
        <v>99.326390090671197</v>
      </c>
    </row>
    <row r="38" spans="1:5" ht="15.75" hidden="1">
      <c r="A38" s="10" t="s">
        <v>22</v>
      </c>
      <c r="B38" s="9">
        <v>1812606</v>
      </c>
      <c r="C38" s="9">
        <v>2219658</v>
      </c>
      <c r="D38" s="9">
        <v>2200264.84</v>
      </c>
      <c r="E38" s="9">
        <f t="shared" si="1"/>
        <v>99.126299637151305</v>
      </c>
    </row>
    <row r="39" spans="1:5" ht="15.75" hidden="1">
      <c r="A39" s="10" t="s">
        <v>23</v>
      </c>
      <c r="B39" s="9">
        <v>14747932</v>
      </c>
      <c r="C39" s="9">
        <v>21391821</v>
      </c>
      <c r="D39" s="9">
        <v>21330984</v>
      </c>
      <c r="E39" s="9">
        <f t="shared" si="1"/>
        <v>99.715606259046382</v>
      </c>
    </row>
    <row r="40" spans="1:5" ht="31.5" hidden="1">
      <c r="A40" s="10" t="s">
        <v>10</v>
      </c>
      <c r="B40" s="10"/>
      <c r="C40" s="12"/>
      <c r="D40" s="12"/>
      <c r="E40" s="9"/>
    </row>
    <row r="41" spans="1:5" ht="15.75" hidden="1">
      <c r="A41" s="8" t="s">
        <v>24</v>
      </c>
      <c r="B41" s="15">
        <f>SUM(B29:B39)</f>
        <v>29063131</v>
      </c>
      <c r="C41" s="15">
        <f>SUM(C29:C39)</f>
        <v>42279058</v>
      </c>
      <c r="D41" s="15">
        <v>41887604</v>
      </c>
      <c r="E41" s="9">
        <f t="shared" si="1"/>
        <v>99.074118444171575</v>
      </c>
    </row>
    <row r="42" spans="1:5" ht="15.75" hidden="1">
      <c r="A42" s="8" t="s">
        <v>25</v>
      </c>
      <c r="B42" s="15">
        <f>B8-B41</f>
        <v>-883945</v>
      </c>
      <c r="C42" s="15">
        <f>C8-C41</f>
        <v>-3147111</v>
      </c>
      <c r="D42" s="15">
        <f>D8-D41</f>
        <v>-3036962</v>
      </c>
      <c r="E42" s="15"/>
    </row>
    <row r="43" spans="1:5" ht="15.75" hidden="1">
      <c r="A43" s="44"/>
      <c r="B43" s="44"/>
      <c r="C43" s="44"/>
      <c r="D43" s="44"/>
      <c r="E43" s="44"/>
    </row>
    <row r="44" spans="1:5" ht="15.75" hidden="1">
      <c r="A44" s="16"/>
      <c r="B44" s="16"/>
      <c r="C44" s="23" t="s">
        <v>31</v>
      </c>
      <c r="D44" s="23">
        <f>SUM(D11,D12,D21,D22)</f>
        <v>43208983</v>
      </c>
      <c r="E44" s="16"/>
    </row>
    <row r="45" spans="1:5" hidden="1"/>
    <row r="46" spans="1:5" hidden="1">
      <c r="D46" s="24">
        <v>12296358</v>
      </c>
    </row>
    <row r="47" spans="1:5" hidden="1">
      <c r="D47" s="25">
        <f>D44+D46</f>
        <v>55505341</v>
      </c>
    </row>
    <row r="49" spans="3:4">
      <c r="C49" s="26"/>
      <c r="D49" s="26"/>
    </row>
    <row r="50" spans="3:4">
      <c r="C50" s="26"/>
      <c r="D50" s="26"/>
    </row>
    <row r="51" spans="3:4">
      <c r="C51" s="26"/>
      <c r="D51" s="26"/>
    </row>
    <row r="52" spans="3:4">
      <c r="C52" s="26"/>
      <c r="D52" s="26"/>
    </row>
  </sheetData>
  <mergeCells count="8">
    <mergeCell ref="A27:E27"/>
    <mergeCell ref="A43:E43"/>
    <mergeCell ref="A1:E1"/>
    <mergeCell ref="A4:A5"/>
    <mergeCell ref="B4:B5"/>
    <mergeCell ref="C4:D4"/>
    <mergeCell ref="E4:E5"/>
    <mergeCell ref="A6:E6"/>
  </mergeCells>
  <pageMargins left="1.43" right="0.1574803149606299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2012 (2)</vt:lpstr>
      <vt:lpstr>2015</vt:lpstr>
      <vt:lpstr>2011</vt:lpstr>
      <vt:lpstr>'2015'!Заголовки_для_печати</vt:lpstr>
      <vt:lpstr>'2015'!Область_печати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Рачкова</dc:creator>
  <cp:lastModifiedBy>Пользователь Windows</cp:lastModifiedBy>
  <cp:lastPrinted>2016-11-14T05:48:41Z</cp:lastPrinted>
  <dcterms:created xsi:type="dcterms:W3CDTF">2009-10-30T10:08:21Z</dcterms:created>
  <dcterms:modified xsi:type="dcterms:W3CDTF">2024-11-08T06:12:57Z</dcterms:modified>
</cp:coreProperties>
</file>