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11.2018" sheetId="1" r:id="rId1"/>
    <sheet name="на 01.11.2018" sheetId="2" r:id="rId2"/>
  </sheets>
  <definedNames/>
  <calcPr fullCalcOnLoad="1"/>
</workbook>
</file>

<file path=xl/sharedStrings.xml><?xml version="1.0" encoding="utf-8"?>
<sst xmlns="http://schemas.openxmlformats.org/spreadsheetml/2006/main" count="988" uniqueCount="283">
  <si>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</si>
  <si>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</si>
  <si>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</si>
  <si>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</si>
  <si>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</si>
  <si>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</si>
  <si>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</si>
  <si>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</si>
  <si>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</si>
  <si>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</si>
  <si>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</si>
  <si>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</si>
  <si>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</si>
  <si>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</si>
  <si>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</si>
  <si>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</si>
  <si>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</si>
  <si>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</si>
  <si>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</si>
  <si>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</si>
  <si>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</si>
  <si>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</si>
  <si>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</si>
  <si>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</si>
  <si>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</si>
  <si>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</si>
  <si>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</si>
  <si>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</si>
  <si>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</si>
  <si>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</si>
  <si>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</si>
  <si>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</si>
  <si>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</si>
  <si>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</si>
  <si>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</si>
  <si>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</si>
  <si>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</si>
  <si>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</si>
  <si>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</si>
  <si>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</si>
  <si>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</si>
  <si>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</si>
  <si>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</si>
  <si>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</si>
  <si>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</si>
  <si>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</si>
  <si>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</si>
  <si>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н.с.</t>
  </si>
  <si>
    <t>н.с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</si>
  <si>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</si>
  <si>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</si>
  <si>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</si>
  <si>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</si>
  <si>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</si>
  <si>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</si>
  <si>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</si>
  <si>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</si>
  <si>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</si>
  <si>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</si>
  <si>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</si>
  <si>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</si>
  <si>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</si>
  <si>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</si>
  <si>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</si>
  <si>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</si>
  <si>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</si>
  <si>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</si>
  <si>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</si>
  <si>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</si>
  <si>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</si>
  <si>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</si>
  <si>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</si>
  <si>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</si>
  <si>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</si>
  <si>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</si>
  <si>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</si>
  <si>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</si>
  <si>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10</t>
  </si>
  <si>
    <t>Комарова 16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</si>
  <si>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</si>
  <si>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</si>
  <si>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</si>
  <si>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</si>
  <si>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</si>
  <si>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</si>
  <si>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</si>
  <si>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</si>
  <si>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</si>
  <si>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</si>
  <si>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</si>
  <si>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</si>
  <si>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</si>
  <si>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</si>
  <si>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</si>
  <si>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</si>
  <si>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</si>
  <si>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</si>
  <si>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</si>
  <si>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</si>
  <si>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</si>
  <si>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</si>
  <si>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</si>
  <si>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</si>
  <si>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</si>
  <si>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</si>
  <si>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</si>
  <si>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</si>
  <si>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</si>
  <si>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</si>
  <si>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</si>
  <si>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</si>
  <si>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</si>
  <si>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</si>
  <si>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</si>
  <si>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</si>
  <si>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Октябрьская За</t>
  </si>
  <si>
    <t>Патова 10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</si>
  <si>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</si>
  <si>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</si>
  <si>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</si>
  <si>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</si>
  <si>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</si>
  <si>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</si>
  <si>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</si>
  <si>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</si>
  <si>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</si>
  <si>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</si>
  <si>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</si>
  <si>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</si>
  <si>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</si>
  <si>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</si>
  <si>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</si>
  <si>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</si>
  <si>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</si>
  <si>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</si>
  <si>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</si>
  <si>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</si>
  <si>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</si>
  <si>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</si>
  <si>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</si>
  <si>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</si>
  <si>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</si>
  <si>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</si>
  <si>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</si>
  <si>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</si>
  <si>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</si>
  <si>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</si>
  <si>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</si>
  <si>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</si>
  <si>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</si>
  <si>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</si>
  <si>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</si>
  <si>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</si>
  <si>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</si>
  <si>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Семашко 5</t>
  </si>
  <si>
    <t>Семашко 4</t>
  </si>
  <si>
    <t>Семашко 8</t>
  </si>
  <si>
    <t>Семашко 10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</si>
  <si>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</si>
  <si>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</si>
  <si>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</si>
  <si>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</si>
  <si>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</si>
  <si>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</si>
  <si>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</si>
  <si>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</si>
  <si>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</si>
  <si>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</si>
  <si>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</si>
  <si>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</si>
  <si>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</si>
  <si>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</si>
  <si>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</si>
  <si>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</si>
  <si>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</si>
  <si>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</si>
  <si>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</si>
  <si>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</si>
  <si>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</si>
  <si>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</si>
  <si>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</si>
  <si>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</si>
  <si>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</si>
  <si>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</si>
  <si>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</si>
  <si>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</si>
  <si>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</si>
  <si>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</si>
  <si>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</si>
  <si>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</si>
  <si>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</si>
  <si>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</si>
  <si>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</si>
  <si>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</si>
  <si>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</si>
  <si>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Старосельская 1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</si>
  <si>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</si>
  <si>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</si>
  <si>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</si>
  <si>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</si>
  <si>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</si>
  <si>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</si>
  <si>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</si>
  <si>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</si>
  <si>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</si>
  <si>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</si>
  <si>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</si>
  <si>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</si>
  <si>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</si>
  <si>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Ильинское-Урусово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</si>
  <si>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</si>
  <si>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</si>
  <si>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</si>
  <si>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</si>
  <si>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</si>
  <si>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</si>
  <si>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</si>
  <si>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</si>
  <si>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</si>
  <si>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</si>
  <si>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</si>
  <si>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</si>
  <si>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</si>
  <si>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</si>
  <si>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</si>
  <si>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</si>
  <si>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</si>
  <si>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</si>
  <si>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</si>
  <si>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</si>
  <si>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</si>
  <si>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</si>
  <si>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</si>
  <si>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</si>
  <si>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</si>
  <si>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</si>
  <si>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</si>
  <si>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</si>
  <si>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</si>
  <si>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</si>
  <si>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</si>
  <si>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</si>
  <si>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</si>
  <si>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</si>
  <si>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Пирогова 1б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</si>
  <si>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</si>
  <si>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</si>
  <si>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</si>
  <si>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Чапаева 8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</si>
  <si>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</si>
  <si>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</si>
  <si>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</si>
  <si>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</si>
  <si>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</si>
  <si>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Чапаева 6</t>
  </si>
  <si>
    <t>Гражданская 12 б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</si>
  <si>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</si>
  <si>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</si>
  <si>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</si>
  <si>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</si>
  <si>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</si>
  <si>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</si>
  <si>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</si>
  <si>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</si>
  <si>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</si>
  <si>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Менжинского 53а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</si>
  <si>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</si>
  <si>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</si>
  <si>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</si>
  <si>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</si>
  <si>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</si>
  <si>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</si>
  <si>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</si>
  <si>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</si>
  <si>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</si>
  <si>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</si>
  <si>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</si>
  <si>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</si>
  <si>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</si>
  <si>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</si>
  <si>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</si>
  <si>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Чапаева 8а</t>
  </si>
  <si>
    <t>Перечень многоквартирных жилых домов по состоянию на 01.11.2018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</si>
</sst>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2" fontId="0" fillId="0" borderId="10" xfId="0" applyNumberForma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5"/>
  <sheetViews>
    <sheetView tabSelected="1" zoomScalePageLayoutView="0" workbookViewId="0" topLeftCell="A1">
      <selection activeCell="A1" sqref="A1:M2"/>
    </sheetView>
  </sheetViews>
  <sheetFormatPr defaultColWidth="9.140625" defaultRowHeight="12.75"/>
  <cols>
    <col min="1" max="1" width="4.8515625" style="1" customWidth="1"/>
    <col min="2" max="2" width="18.8515625" style="1" customWidth="1"/>
    <col min="3" max="3" width="5.7109375" style="1" bestFit="1" customWidth="1"/>
    <col min="4" max="4" width="5.00390625" style="1" customWidth="1"/>
    <col min="5" max="5" width="4.7109375" style="1" hidden="1" customWidth="1"/>
    <col min="6" max="6" width="6.140625" style="1" customWidth="1"/>
    <col min="7" max="7" width="5.7109375" style="1" customWidth="1"/>
    <col min="8" max="8" width="7.7109375" style="1" customWidth="1"/>
    <col min="9" max="9" width="10.57421875" style="1" customWidth="1"/>
    <col min="10" max="10" width="10.8515625" style="1" customWidth="1"/>
    <col min="11" max="11" width="8.28125" style="48" customWidth="1"/>
    <col min="12" max="12" width="16.8515625" style="1" hidden="1" customWidth="1"/>
    <col min="13" max="13" width="17.57421875" style="1" customWidth="1"/>
    <col min="14" max="14" width="9.00390625" style="1" customWidth="1"/>
    <col min="15" max="15" width="10.8515625" style="1" customWidth="1"/>
    <col min="16" max="16" width="12.140625" style="1" bestFit="1" customWidth="1"/>
    <col min="17" max="17" width="10.28125" style="1" bestFit="1" customWidth="1"/>
    <col min="18" max="18" width="5.00390625" style="1" bestFit="1" customWidth="1"/>
    <col min="19" max="19" width="15.00390625" style="1" customWidth="1"/>
    <col min="20" max="20" width="10.8515625" style="1" customWidth="1"/>
    <col min="21" max="21" width="9.140625" style="1" customWidth="1"/>
    <col min="22" max="22" width="10.7109375" style="1" bestFit="1" customWidth="1"/>
    <col min="23" max="16384" width="9.140625" style="1" customWidth="1"/>
  </cols>
  <sheetData>
    <row r="1" spans="1:13" ht="31.5" customHeight="1">
      <c r="A1" s="100" t="s">
        <v>282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3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 customHeight="1">
      <c r="A3" s="108" t="s">
        <v>221</v>
      </c>
      <c r="B3" s="104" t="s">
        <v>222</v>
      </c>
      <c r="C3" s="104" t="s">
        <v>253</v>
      </c>
      <c r="D3" s="105" t="s">
        <v>237</v>
      </c>
      <c r="E3" s="105" t="s">
        <v>243</v>
      </c>
      <c r="F3" s="105" t="s">
        <v>223</v>
      </c>
      <c r="G3" s="105" t="s">
        <v>241</v>
      </c>
      <c r="H3" s="105" t="s">
        <v>249</v>
      </c>
      <c r="I3" s="104" t="s">
        <v>232</v>
      </c>
      <c r="J3" s="92"/>
      <c r="K3" s="92"/>
      <c r="L3" s="92" t="s">
        <v>219</v>
      </c>
      <c r="M3" s="89" t="s">
        <v>219</v>
      </c>
    </row>
    <row r="4" spans="1:13" ht="12.75">
      <c r="A4" s="108"/>
      <c r="B4" s="104"/>
      <c r="C4" s="92"/>
      <c r="D4" s="105"/>
      <c r="E4" s="105"/>
      <c r="F4" s="106"/>
      <c r="G4" s="105"/>
      <c r="H4" s="105"/>
      <c r="I4" s="108" t="s">
        <v>238</v>
      </c>
      <c r="J4" s="92" t="s">
        <v>234</v>
      </c>
      <c r="K4" s="92"/>
      <c r="L4" s="92"/>
      <c r="M4" s="89"/>
    </row>
    <row r="5" spans="1:13" ht="47.25" customHeight="1">
      <c r="A5" s="108"/>
      <c r="B5" s="104"/>
      <c r="C5" s="92"/>
      <c r="D5" s="105"/>
      <c r="E5" s="105"/>
      <c r="F5" s="106"/>
      <c r="G5" s="105"/>
      <c r="H5" s="105"/>
      <c r="I5" s="108"/>
      <c r="J5" s="35" t="s">
        <v>239</v>
      </c>
      <c r="K5" s="50" t="s">
        <v>240</v>
      </c>
      <c r="L5" s="92"/>
      <c r="M5" s="89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07" t="s">
        <v>164</v>
      </c>
      <c r="C7" s="107"/>
      <c r="D7" s="107"/>
      <c r="E7" s="107"/>
      <c r="F7" s="107"/>
      <c r="G7" s="107"/>
      <c r="H7" s="107"/>
      <c r="I7" s="107"/>
      <c r="J7" s="107"/>
      <c r="K7" s="107"/>
      <c r="L7" s="35" t="s">
        <v>226</v>
      </c>
      <c r="M7" s="5"/>
    </row>
    <row r="8" spans="1:16" ht="12" customHeight="1">
      <c r="A8" s="7">
        <v>1</v>
      </c>
      <c r="B8" s="7" t="s">
        <v>49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01.11.2018'!H8)</f>
        <v>4</v>
      </c>
      <c r="I8" s="8">
        <f aca="true" t="shared" si="0" ref="I8:I58">SUM(J8:K8)</f>
        <v>93.8</v>
      </c>
      <c r="J8" s="7">
        <f>SUM('на 01.11.2018'!J8)</f>
        <v>93.8</v>
      </c>
      <c r="K8" s="22">
        <v>0</v>
      </c>
      <c r="L8" s="5" t="s">
        <v>218</v>
      </c>
      <c r="M8" s="90" t="s">
        <v>271</v>
      </c>
      <c r="O8" s="59"/>
      <c r="P8" s="48"/>
    </row>
    <row r="9" spans="1:16" ht="12" customHeight="1">
      <c r="A9" s="7">
        <v>2</v>
      </c>
      <c r="B9" s="7" t="s">
        <v>50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01.11.2018'!H9)</f>
        <v>5</v>
      </c>
      <c r="I9" s="22">
        <f t="shared" si="0"/>
        <v>113.9</v>
      </c>
      <c r="J9" s="7">
        <f>SUM('на 01.11.2018'!J9)</f>
        <v>113.9</v>
      </c>
      <c r="K9" s="22">
        <v>0</v>
      </c>
      <c r="L9" s="5" t="s">
        <v>218</v>
      </c>
      <c r="M9" s="90"/>
      <c r="O9" s="59"/>
      <c r="P9" s="48"/>
    </row>
    <row r="10" spans="1:16" ht="12" customHeight="1">
      <c r="A10" s="7">
        <v>3</v>
      </c>
      <c r="B10" s="7" t="s">
        <v>51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01.11.2018'!H10)</f>
        <v>5</v>
      </c>
      <c r="I10" s="22">
        <f t="shared" si="0"/>
        <v>89.4</v>
      </c>
      <c r="J10" s="7">
        <f>SUM('на 01.11.2018'!J10)</f>
        <v>89.4</v>
      </c>
      <c r="K10" s="22">
        <v>0</v>
      </c>
      <c r="L10" s="5" t="s">
        <v>218</v>
      </c>
      <c r="M10" s="90"/>
      <c r="O10" s="59"/>
      <c r="P10" s="48"/>
    </row>
    <row r="11" spans="1:16" ht="12" customHeight="1">
      <c r="A11" s="7">
        <v>4</v>
      </c>
      <c r="B11" s="7" t="s">
        <v>52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01.11.2018'!H11)</f>
        <v>12</v>
      </c>
      <c r="I11" s="22">
        <f t="shared" si="0"/>
        <v>154.3</v>
      </c>
      <c r="J11" s="7">
        <f>SUM('на 01.11.2018'!J11)</f>
        <v>154.3</v>
      </c>
      <c r="K11" s="22">
        <v>0</v>
      </c>
      <c r="L11" s="5" t="s">
        <v>218</v>
      </c>
      <c r="M11" s="90"/>
      <c r="O11" s="59"/>
      <c r="P11" s="48"/>
    </row>
    <row r="12" spans="1:16" ht="12" customHeight="1">
      <c r="A12" s="7">
        <v>5</v>
      </c>
      <c r="B12" s="7" t="s">
        <v>53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f>SUM('на 01.11.2018'!H12)</f>
        <v>3</v>
      </c>
      <c r="I12" s="22">
        <f t="shared" si="0"/>
        <v>71.1</v>
      </c>
      <c r="J12" s="7">
        <f>SUM('на 01.11.2018'!J12)</f>
        <v>71.1</v>
      </c>
      <c r="K12" s="22">
        <v>0</v>
      </c>
      <c r="L12" s="5" t="s">
        <v>218</v>
      </c>
      <c r="M12" s="90"/>
      <c r="O12" s="59"/>
      <c r="P12" s="48"/>
    </row>
    <row r="13" spans="1:16" ht="12" customHeight="1">
      <c r="A13" s="7">
        <v>6</v>
      </c>
      <c r="B13" s="7" t="s">
        <v>54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f>SUM('на 01.11.2018'!H13)</f>
        <v>35</v>
      </c>
      <c r="I13" s="22">
        <f t="shared" si="0"/>
        <v>711.1</v>
      </c>
      <c r="J13" s="7">
        <f>SUM('на 01.11.2018'!J13)</f>
        <v>711.1</v>
      </c>
      <c r="K13" s="22">
        <v>0</v>
      </c>
      <c r="L13" s="5" t="s">
        <v>218</v>
      </c>
      <c r="M13" s="90"/>
      <c r="O13" s="59"/>
      <c r="P13" s="48"/>
    </row>
    <row r="14" spans="1:16" ht="12" customHeight="1">
      <c r="A14" s="7">
        <v>7</v>
      </c>
      <c r="B14" s="7" t="s">
        <v>55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f>SUM('на 01.11.2018'!H14)</f>
        <v>8</v>
      </c>
      <c r="I14" s="22">
        <f t="shared" si="0"/>
        <v>280.7</v>
      </c>
      <c r="J14" s="7">
        <f>SUM('на 01.11.2018'!J14)</f>
        <v>280.7</v>
      </c>
      <c r="K14" s="22">
        <v>0</v>
      </c>
      <c r="L14" s="5" t="s">
        <v>218</v>
      </c>
      <c r="M14" s="90"/>
      <c r="O14" s="59"/>
      <c r="P14" s="48"/>
    </row>
    <row r="15" spans="1:16" ht="12" customHeight="1">
      <c r="A15" s="7">
        <v>8</v>
      </c>
      <c r="B15" s="7" t="s">
        <v>56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f>SUM('на 01.11.2018'!H15)</f>
        <v>44</v>
      </c>
      <c r="I15" s="22">
        <f t="shared" si="0"/>
        <v>1320.89</v>
      </c>
      <c r="J15" s="7">
        <f>SUM('на 01.11.2018'!J15)</f>
        <v>1320.89</v>
      </c>
      <c r="K15" s="22">
        <v>0</v>
      </c>
      <c r="L15" s="5" t="s">
        <v>218</v>
      </c>
      <c r="M15" s="90"/>
      <c r="O15" s="59"/>
      <c r="P15" s="48"/>
    </row>
    <row r="16" spans="1:16" ht="12" customHeight="1">
      <c r="A16" s="7">
        <v>9</v>
      </c>
      <c r="B16" s="7" t="s">
        <v>57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01.11.2018'!H16)</f>
        <v>1</v>
      </c>
      <c r="I16" s="22">
        <f t="shared" si="0"/>
        <v>79.2</v>
      </c>
      <c r="J16" s="7">
        <f>SUM('на 01.11.2018'!J16)</f>
        <v>79.2</v>
      </c>
      <c r="K16" s="22">
        <v>0</v>
      </c>
      <c r="L16" s="5" t="s">
        <v>218</v>
      </c>
      <c r="M16" s="90"/>
      <c r="O16" s="59"/>
      <c r="P16" s="48"/>
    </row>
    <row r="17" spans="1:16" ht="12" customHeight="1">
      <c r="A17" s="7">
        <v>10</v>
      </c>
      <c r="B17" s="7" t="s">
        <v>58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01.11.2018'!H17)</f>
        <v>0</v>
      </c>
      <c r="I17" s="22">
        <f t="shared" si="0"/>
        <v>91.4</v>
      </c>
      <c r="J17" s="7">
        <f>SUM('на 01.11.2018'!J17)</f>
        <v>91.4</v>
      </c>
      <c r="K17" s="22">
        <v>0</v>
      </c>
      <c r="L17" s="5" t="s">
        <v>218</v>
      </c>
      <c r="M17" s="90"/>
      <c r="O17" s="59"/>
      <c r="P17" s="48"/>
    </row>
    <row r="18" spans="1:16" ht="12" customHeight="1">
      <c r="A18" s="7">
        <v>11</v>
      </c>
      <c r="B18" s="7" t="s">
        <v>59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f>SUM('на 01.11.2018'!H18)</f>
        <v>2</v>
      </c>
      <c r="I18" s="22">
        <f t="shared" si="0"/>
        <v>83</v>
      </c>
      <c r="J18" s="7">
        <f>SUM('на 01.11.2018'!J18)</f>
        <v>83</v>
      </c>
      <c r="K18" s="22">
        <v>0</v>
      </c>
      <c r="L18" s="5" t="s">
        <v>218</v>
      </c>
      <c r="M18" s="90"/>
      <c r="O18" s="59"/>
      <c r="P18" s="48"/>
    </row>
    <row r="19" spans="1:16" ht="12" customHeight="1">
      <c r="A19" s="7">
        <v>12</v>
      </c>
      <c r="B19" s="7" t="s">
        <v>60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01.11.2018'!H19)</f>
        <v>2</v>
      </c>
      <c r="I19" s="22">
        <f t="shared" si="0"/>
        <v>92.2</v>
      </c>
      <c r="J19" s="7">
        <f>SUM('на 01.11.2018'!J19)</f>
        <v>92.2</v>
      </c>
      <c r="K19" s="22">
        <v>0</v>
      </c>
      <c r="L19" s="5" t="s">
        <v>218</v>
      </c>
      <c r="M19" s="90"/>
      <c r="O19" s="59"/>
      <c r="P19" s="48"/>
    </row>
    <row r="20" spans="1:16" ht="12" customHeight="1">
      <c r="A20" s="7">
        <v>13</v>
      </c>
      <c r="B20" s="7" t="s">
        <v>61</v>
      </c>
      <c r="C20" s="7" t="s">
        <v>48</v>
      </c>
      <c r="D20" s="7">
        <v>1</v>
      </c>
      <c r="E20" s="7">
        <v>0</v>
      </c>
      <c r="F20" s="7">
        <v>2</v>
      </c>
      <c r="G20" s="7">
        <v>6</v>
      </c>
      <c r="H20" s="7">
        <f>SUM('на 01.11.2018'!H20)</f>
        <v>6</v>
      </c>
      <c r="I20" s="22">
        <f t="shared" si="0"/>
        <v>133.2</v>
      </c>
      <c r="J20" s="7">
        <f>SUM('на 01.11.2018'!J20)</f>
        <v>133.2</v>
      </c>
      <c r="K20" s="22">
        <v>0</v>
      </c>
      <c r="L20" s="5" t="s">
        <v>218</v>
      </c>
      <c r="M20" s="90"/>
      <c r="O20" s="59"/>
      <c r="P20" s="48"/>
    </row>
    <row r="21" spans="1:16" ht="12" customHeight="1">
      <c r="A21" s="7">
        <v>14</v>
      </c>
      <c r="B21" s="7" t="s">
        <v>62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01.11.2018'!H21)</f>
        <v>2</v>
      </c>
      <c r="I21" s="22">
        <f t="shared" si="0"/>
        <v>93.4</v>
      </c>
      <c r="J21" s="7">
        <f>SUM('на 01.11.2018'!J21)</f>
        <v>93.4</v>
      </c>
      <c r="K21" s="22">
        <v>0</v>
      </c>
      <c r="L21" s="5" t="s">
        <v>218</v>
      </c>
      <c r="M21" s="90"/>
      <c r="O21" s="59"/>
      <c r="P21" s="48"/>
    </row>
    <row r="22" spans="1:16" s="10" customFormat="1" ht="12" customHeight="1">
      <c r="A22" s="7">
        <v>15</v>
      </c>
      <c r="B22" s="7" t="s">
        <v>63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f>SUM('на 01.11.2018'!H22)</f>
        <v>6</v>
      </c>
      <c r="I22" s="22">
        <f t="shared" si="0"/>
        <v>104.6</v>
      </c>
      <c r="J22" s="7">
        <f>SUM('на 01.11.2018'!J22)</f>
        <v>104.6</v>
      </c>
      <c r="K22" s="22">
        <v>0</v>
      </c>
      <c r="L22" s="5" t="s">
        <v>218</v>
      </c>
      <c r="M22" s="90"/>
      <c r="O22" s="59"/>
      <c r="P22" s="48"/>
    </row>
    <row r="23" spans="1:16" ht="12" customHeight="1">
      <c r="A23" s="7">
        <v>16</v>
      </c>
      <c r="B23" s="7" t="s">
        <v>64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f>SUM('на 01.11.2018'!H23)</f>
        <v>1</v>
      </c>
      <c r="I23" s="22">
        <f t="shared" si="0"/>
        <v>90.8</v>
      </c>
      <c r="J23" s="7">
        <f>SUM('на 01.11.2018'!J23)</f>
        <v>90.8</v>
      </c>
      <c r="K23" s="22">
        <v>0</v>
      </c>
      <c r="L23" s="5" t="s">
        <v>218</v>
      </c>
      <c r="M23" s="90"/>
      <c r="O23" s="59"/>
      <c r="P23" s="48"/>
    </row>
    <row r="24" spans="1:16" ht="12" customHeight="1">
      <c r="A24" s="7">
        <v>17</v>
      </c>
      <c r="B24" s="11" t="s">
        <v>190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f>SUM('на 01.11.2018'!H24)</f>
        <v>4</v>
      </c>
      <c r="I24" s="22">
        <f t="shared" si="0"/>
        <v>184.8</v>
      </c>
      <c r="J24" s="7">
        <f>SUM('на 01.11.2018'!J24)</f>
        <v>184.8</v>
      </c>
      <c r="K24" s="22">
        <v>0</v>
      </c>
      <c r="L24" s="5" t="s">
        <v>218</v>
      </c>
      <c r="M24" s="90"/>
      <c r="O24" s="59"/>
      <c r="P24" s="48"/>
    </row>
    <row r="25" spans="1:16" ht="12" customHeight="1">
      <c r="A25" s="7">
        <v>18</v>
      </c>
      <c r="B25" s="7" t="s">
        <v>65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f>SUM('на 01.11.2018'!H25)</f>
        <v>2</v>
      </c>
      <c r="I25" s="22">
        <f t="shared" si="0"/>
        <v>99.7</v>
      </c>
      <c r="J25" s="7">
        <f>SUM('на 01.11.2018'!J25)</f>
        <v>99.7</v>
      </c>
      <c r="K25" s="22">
        <v>0</v>
      </c>
      <c r="L25" s="5" t="s">
        <v>218</v>
      </c>
      <c r="M25" s="90"/>
      <c r="O25" s="59"/>
      <c r="P25" s="48"/>
    </row>
    <row r="26" spans="1:16" ht="12" customHeight="1">
      <c r="A26" s="7">
        <v>19</v>
      </c>
      <c r="B26" s="7" t="s">
        <v>66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01.11.2018'!H26)</f>
        <v>7</v>
      </c>
      <c r="I26" s="22">
        <f t="shared" si="0"/>
        <v>81</v>
      </c>
      <c r="J26" s="7">
        <f>SUM('на 01.11.2018'!J26)</f>
        <v>81</v>
      </c>
      <c r="K26" s="22">
        <v>0</v>
      </c>
      <c r="L26" s="5" t="s">
        <v>218</v>
      </c>
      <c r="M26" s="90"/>
      <c r="O26" s="59"/>
      <c r="P26" s="48"/>
    </row>
    <row r="27" spans="1:16" ht="12" customHeight="1">
      <c r="A27" s="7">
        <v>20</v>
      </c>
      <c r="B27" s="7" t="s">
        <v>67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f>SUM('на 01.11.2018'!H27)</f>
        <v>3</v>
      </c>
      <c r="I27" s="22">
        <f t="shared" si="0"/>
        <v>127.5</v>
      </c>
      <c r="J27" s="7">
        <f>SUM('на 01.11.2018'!J27)</f>
        <v>127.5</v>
      </c>
      <c r="K27" s="22">
        <v>0</v>
      </c>
      <c r="L27" s="5" t="s">
        <v>218</v>
      </c>
      <c r="M27" s="90"/>
      <c r="O27" s="59"/>
      <c r="P27" s="48"/>
    </row>
    <row r="28" spans="1:16" ht="12" customHeight="1">
      <c r="A28" s="7">
        <v>21</v>
      </c>
      <c r="B28" s="7" t="s">
        <v>68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f>SUM('на 01.11.2018'!H28)</f>
        <v>4</v>
      </c>
      <c r="I28" s="22">
        <f t="shared" si="0"/>
        <v>82.6</v>
      </c>
      <c r="J28" s="7">
        <f>SUM('на 01.11.2018'!J28)</f>
        <v>82.6</v>
      </c>
      <c r="K28" s="22">
        <v>0</v>
      </c>
      <c r="L28" s="5" t="s">
        <v>218</v>
      </c>
      <c r="M28" s="90"/>
      <c r="O28" s="59"/>
      <c r="P28" s="48"/>
    </row>
    <row r="29" spans="1:16" ht="12" customHeight="1">
      <c r="A29" s="7">
        <v>22</v>
      </c>
      <c r="B29" s="7" t="s">
        <v>69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f>SUM('на 01.11.2018'!H29)</f>
        <v>1</v>
      </c>
      <c r="I29" s="22">
        <f t="shared" si="0"/>
        <v>81.2</v>
      </c>
      <c r="J29" s="7">
        <f>SUM('на 01.11.2018'!J29)</f>
        <v>81.2</v>
      </c>
      <c r="K29" s="22">
        <v>0</v>
      </c>
      <c r="L29" s="5" t="s">
        <v>218</v>
      </c>
      <c r="M29" s="90"/>
      <c r="O29" s="59"/>
      <c r="P29" s="48"/>
    </row>
    <row r="30" spans="1:16" ht="12" customHeight="1">
      <c r="A30" s="7">
        <v>23</v>
      </c>
      <c r="B30" s="7" t="s">
        <v>70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f>SUM('на 01.11.2018'!H30)</f>
        <v>3</v>
      </c>
      <c r="I30" s="22">
        <f t="shared" si="0"/>
        <v>81.7</v>
      </c>
      <c r="J30" s="7">
        <f>SUM('на 01.11.2018'!J30)</f>
        <v>81.7</v>
      </c>
      <c r="K30" s="22">
        <v>0</v>
      </c>
      <c r="L30" s="5" t="s">
        <v>218</v>
      </c>
      <c r="M30" s="90"/>
      <c r="O30" s="59"/>
      <c r="P30" s="48"/>
    </row>
    <row r="31" spans="1:16" ht="12" customHeight="1">
      <c r="A31" s="7">
        <v>24</v>
      </c>
      <c r="B31" s="7" t="s">
        <v>71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f>SUM('на 01.11.2018'!H31)</f>
        <v>4</v>
      </c>
      <c r="I31" s="22">
        <f t="shared" si="0"/>
        <v>126.1</v>
      </c>
      <c r="J31" s="7">
        <f>SUM('на 01.11.2018'!J31)</f>
        <v>126.1</v>
      </c>
      <c r="K31" s="22">
        <v>0</v>
      </c>
      <c r="L31" s="5" t="s">
        <v>218</v>
      </c>
      <c r="M31" s="90"/>
      <c r="O31" s="59"/>
      <c r="P31" s="48"/>
    </row>
    <row r="32" spans="1:16" ht="12" customHeight="1">
      <c r="A32" s="7">
        <v>25</v>
      </c>
      <c r="B32" s="7" t="s">
        <v>72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f>SUM('на 01.11.2018'!H32)</f>
        <v>45</v>
      </c>
      <c r="I32" s="22">
        <f t="shared" si="0"/>
        <v>1205.9</v>
      </c>
      <c r="J32" s="7">
        <f>SUM('на 01.11.2018'!J32)</f>
        <v>923.6</v>
      </c>
      <c r="K32" s="22">
        <f>SUM('на 01.11.2018'!K32)</f>
        <v>282.3</v>
      </c>
      <c r="L32" s="5" t="s">
        <v>218</v>
      </c>
      <c r="M32" s="90"/>
      <c r="O32" s="59"/>
      <c r="P32" s="48"/>
    </row>
    <row r="33" spans="1:16" ht="14.25" customHeight="1">
      <c r="A33" s="7">
        <v>26</v>
      </c>
      <c r="B33" s="7" t="s">
        <v>73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f>SUM('на 01.11.2018'!H33)</f>
        <v>298</v>
      </c>
      <c r="I33" s="22">
        <f t="shared" si="0"/>
        <v>7671.8</v>
      </c>
      <c r="J33" s="7">
        <f>SUM('на 01.11.2018'!J33)</f>
        <v>7347.7</v>
      </c>
      <c r="K33" s="22">
        <f>SUM('на 01.11.2018'!K33)</f>
        <v>324.1</v>
      </c>
      <c r="L33" s="35" t="s">
        <v>224</v>
      </c>
      <c r="M33" s="93" t="s">
        <v>252</v>
      </c>
      <c r="O33" s="59"/>
      <c r="P33" s="48"/>
    </row>
    <row r="34" spans="1:16" ht="12" customHeight="1">
      <c r="A34" s="7">
        <v>27</v>
      </c>
      <c r="B34" s="7" t="s">
        <v>246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f>SUM('на 01.11.2018'!H34)</f>
        <v>23</v>
      </c>
      <c r="I34" s="22">
        <f t="shared" si="0"/>
        <v>1031.2</v>
      </c>
      <c r="J34" s="8">
        <f>SUM('на 01.11.2018'!J34)</f>
        <v>641.4</v>
      </c>
      <c r="K34" s="22">
        <f>SUM('на 01.11.2018'!K34)</f>
        <v>389.8</v>
      </c>
      <c r="L34" s="35"/>
      <c r="M34" s="94"/>
      <c r="O34" s="59"/>
      <c r="P34" s="48"/>
    </row>
    <row r="35" spans="1:16" ht="12" customHeight="1">
      <c r="A35" s="7">
        <v>28</v>
      </c>
      <c r="B35" s="7" t="s">
        <v>74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f>SUM('на 01.11.2018'!H35)</f>
        <v>10</v>
      </c>
      <c r="I35" s="22">
        <f t="shared" si="0"/>
        <v>176.7</v>
      </c>
      <c r="J35" s="8">
        <f>SUM('на 01.11.2018'!J35)</f>
        <v>176.7</v>
      </c>
      <c r="K35" s="22">
        <v>0</v>
      </c>
      <c r="L35" s="5" t="s">
        <v>218</v>
      </c>
      <c r="M35" s="86" t="s">
        <v>270</v>
      </c>
      <c r="O35" s="59"/>
      <c r="P35" s="48"/>
    </row>
    <row r="36" spans="1:16" ht="12" customHeight="1">
      <c r="A36" s="7">
        <v>29</v>
      </c>
      <c r="B36" s="7" t="s">
        <v>75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f>SUM('на 01.11.2018'!H36)</f>
        <v>35</v>
      </c>
      <c r="I36" s="22">
        <f t="shared" si="0"/>
        <v>715</v>
      </c>
      <c r="J36" s="8">
        <f>SUM('на 01.11.2018'!J36)</f>
        <v>715</v>
      </c>
      <c r="K36" s="22">
        <v>0</v>
      </c>
      <c r="L36" s="5" t="s">
        <v>218</v>
      </c>
      <c r="M36" s="87"/>
      <c r="O36" s="59"/>
      <c r="P36" s="48"/>
    </row>
    <row r="37" spans="1:16" ht="12" customHeight="1">
      <c r="A37" s="7">
        <v>30</v>
      </c>
      <c r="B37" s="7" t="s">
        <v>193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f>SUM('на 01.11.2018'!H37)</f>
        <v>78</v>
      </c>
      <c r="I37" s="22">
        <f t="shared" si="0"/>
        <v>3268.3</v>
      </c>
      <c r="J37" s="8">
        <f>SUM('на 01.11.2018'!J37)</f>
        <v>1538.6</v>
      </c>
      <c r="K37" s="22">
        <f>SUM('на 01.11.2018'!K37)</f>
        <v>1729.7</v>
      </c>
      <c r="L37" s="5" t="s">
        <v>218</v>
      </c>
      <c r="M37" s="87"/>
      <c r="O37" s="59"/>
      <c r="P37" s="48"/>
    </row>
    <row r="38" spans="1:16" ht="12" customHeight="1">
      <c r="A38" s="7">
        <v>31</v>
      </c>
      <c r="B38" s="7" t="s">
        <v>76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f>SUM('на 01.11.2018'!H38)</f>
        <v>16</v>
      </c>
      <c r="I38" s="22">
        <f t="shared" si="0"/>
        <v>568.9</v>
      </c>
      <c r="J38" s="8">
        <f>SUM('на 01.11.2018'!J38)</f>
        <v>568.9</v>
      </c>
      <c r="K38" s="22">
        <v>0</v>
      </c>
      <c r="L38" s="5" t="s">
        <v>218</v>
      </c>
      <c r="M38" s="87"/>
      <c r="O38" s="59"/>
      <c r="P38" s="48"/>
    </row>
    <row r="39" spans="1:16" ht="12" customHeight="1">
      <c r="A39" s="7">
        <v>32</v>
      </c>
      <c r="B39" s="7" t="s">
        <v>77</v>
      </c>
      <c r="C39" s="7" t="s">
        <v>48</v>
      </c>
      <c r="D39" s="7">
        <v>2</v>
      </c>
      <c r="E39" s="7">
        <v>2</v>
      </c>
      <c r="F39" s="7">
        <v>4</v>
      </c>
      <c r="G39" s="7">
        <v>9</v>
      </c>
      <c r="H39" s="7">
        <f>SUM('на 01.11.2018'!H39)</f>
        <v>5</v>
      </c>
      <c r="I39" s="22">
        <f t="shared" si="0"/>
        <v>247.9</v>
      </c>
      <c r="J39" s="8">
        <f>SUM('на 01.11.2018'!J39)</f>
        <v>247.9</v>
      </c>
      <c r="K39" s="22">
        <v>0</v>
      </c>
      <c r="L39" s="5" t="s">
        <v>218</v>
      </c>
      <c r="M39" s="87"/>
      <c r="O39" s="59"/>
      <c r="P39" s="48"/>
    </row>
    <row r="40" spans="1:16" ht="12" customHeight="1">
      <c r="A40" s="7">
        <v>33</v>
      </c>
      <c r="B40" s="7" t="s">
        <v>78</v>
      </c>
      <c r="C40" s="7">
        <v>1934</v>
      </c>
      <c r="D40" s="7">
        <v>2</v>
      </c>
      <c r="E40" s="7">
        <v>2</v>
      </c>
      <c r="F40" s="7">
        <v>12</v>
      </c>
      <c r="G40" s="7">
        <v>20</v>
      </c>
      <c r="H40" s="7">
        <f>SUM('на 01.11.2018'!H40)</f>
        <v>21</v>
      </c>
      <c r="I40" s="22">
        <f t="shared" si="0"/>
        <v>425</v>
      </c>
      <c r="J40" s="8">
        <f>SUM('на 01.11.2018'!J40)</f>
        <v>425</v>
      </c>
      <c r="K40" s="22">
        <v>0</v>
      </c>
      <c r="L40" s="5" t="s">
        <v>218</v>
      </c>
      <c r="M40" s="87"/>
      <c r="O40" s="59"/>
      <c r="P40" s="48"/>
    </row>
    <row r="41" spans="1:16" ht="12" customHeight="1">
      <c r="A41" s="7">
        <v>34</v>
      </c>
      <c r="B41" s="7" t="s">
        <v>79</v>
      </c>
      <c r="C41" s="7" t="s">
        <v>48</v>
      </c>
      <c r="D41" s="7">
        <v>2</v>
      </c>
      <c r="E41" s="7">
        <v>0</v>
      </c>
      <c r="F41" s="7">
        <v>12</v>
      </c>
      <c r="G41" s="7">
        <v>20</v>
      </c>
      <c r="H41" s="7">
        <f>SUM('на 01.11.2018'!H41)</f>
        <v>21</v>
      </c>
      <c r="I41" s="22">
        <f t="shared" si="0"/>
        <v>436.3</v>
      </c>
      <c r="J41" s="8">
        <f>SUM('на 01.11.2018'!J41)</f>
        <v>436.3</v>
      </c>
      <c r="K41" s="22">
        <v>0</v>
      </c>
      <c r="L41" s="5" t="s">
        <v>218</v>
      </c>
      <c r="M41" s="87"/>
      <c r="O41" s="59"/>
      <c r="P41" s="48"/>
    </row>
    <row r="42" spans="1:16" ht="12" customHeight="1">
      <c r="A42" s="7">
        <v>35</v>
      </c>
      <c r="B42" s="7" t="s">
        <v>80</v>
      </c>
      <c r="C42" s="7">
        <v>1959</v>
      </c>
      <c r="D42" s="7">
        <v>2</v>
      </c>
      <c r="E42" s="7">
        <v>2</v>
      </c>
      <c r="F42" s="7">
        <v>16</v>
      </c>
      <c r="G42" s="7">
        <v>24</v>
      </c>
      <c r="H42" s="7">
        <f>SUM('на 01.11.2018'!H42)</f>
        <v>22</v>
      </c>
      <c r="I42" s="22">
        <f t="shared" si="0"/>
        <v>561.9</v>
      </c>
      <c r="J42" s="8">
        <f>SUM('на 01.11.2018'!J42)</f>
        <v>561.9</v>
      </c>
      <c r="K42" s="22">
        <v>0</v>
      </c>
      <c r="L42" s="5" t="s">
        <v>218</v>
      </c>
      <c r="M42" s="87"/>
      <c r="O42" s="59"/>
      <c r="P42" s="48"/>
    </row>
    <row r="43" spans="1:16" ht="12" customHeight="1">
      <c r="A43" s="7">
        <v>36</v>
      </c>
      <c r="B43" s="7" t="s">
        <v>81</v>
      </c>
      <c r="C43" s="7">
        <v>1960</v>
      </c>
      <c r="D43" s="7">
        <v>2</v>
      </c>
      <c r="E43" s="7">
        <v>2</v>
      </c>
      <c r="F43" s="7">
        <v>16</v>
      </c>
      <c r="G43" s="7">
        <v>24</v>
      </c>
      <c r="H43" s="7">
        <f>SUM('на 01.11.2018'!H43)</f>
        <v>29</v>
      </c>
      <c r="I43" s="22">
        <f t="shared" si="0"/>
        <v>568.8</v>
      </c>
      <c r="J43" s="8">
        <f>SUM('на 01.11.2018'!J43)</f>
        <v>568.8</v>
      </c>
      <c r="K43" s="22">
        <v>0</v>
      </c>
      <c r="L43" s="5" t="s">
        <v>218</v>
      </c>
      <c r="M43" s="87"/>
      <c r="O43" s="59"/>
      <c r="P43" s="48"/>
    </row>
    <row r="44" spans="1:16" ht="12" customHeight="1">
      <c r="A44" s="7">
        <v>37</v>
      </c>
      <c r="B44" s="7" t="s">
        <v>82</v>
      </c>
      <c r="C44" s="7">
        <v>1959</v>
      </c>
      <c r="D44" s="7">
        <v>2</v>
      </c>
      <c r="E44" s="13">
        <v>7</v>
      </c>
      <c r="F44" s="7">
        <v>16</v>
      </c>
      <c r="G44" s="12">
        <v>24</v>
      </c>
      <c r="H44" s="7">
        <f>SUM('на 01.11.2018'!H44)</f>
        <v>34</v>
      </c>
      <c r="I44" s="22">
        <f t="shared" si="0"/>
        <v>560.2</v>
      </c>
      <c r="J44" s="8">
        <f>SUM('на 01.11.2018'!J44)</f>
        <v>560.2</v>
      </c>
      <c r="K44" s="22">
        <v>0</v>
      </c>
      <c r="L44" s="5" t="s">
        <v>218</v>
      </c>
      <c r="M44" s="87"/>
      <c r="O44" s="59"/>
      <c r="P44" s="48"/>
    </row>
    <row r="45" spans="1:16" ht="12" customHeight="1">
      <c r="A45" s="7">
        <v>38</v>
      </c>
      <c r="B45" s="7" t="s">
        <v>83</v>
      </c>
      <c r="C45" s="7">
        <v>1960</v>
      </c>
      <c r="D45" s="7">
        <v>2</v>
      </c>
      <c r="E45" s="7">
        <v>2</v>
      </c>
      <c r="F45" s="7">
        <v>16</v>
      </c>
      <c r="G45" s="12">
        <v>24</v>
      </c>
      <c r="H45" s="7">
        <f>SUM('на 01.11.2018'!H45)</f>
        <v>23</v>
      </c>
      <c r="I45" s="22">
        <f t="shared" si="0"/>
        <v>558.9</v>
      </c>
      <c r="J45" s="8">
        <f>SUM('на 01.11.2018'!J45)</f>
        <v>558.9</v>
      </c>
      <c r="K45" s="22">
        <v>0</v>
      </c>
      <c r="L45" s="5" t="s">
        <v>218</v>
      </c>
      <c r="M45" s="88"/>
      <c r="O45" s="59"/>
      <c r="P45" s="48"/>
    </row>
    <row r="46" spans="1:16" ht="12" customHeight="1">
      <c r="A46" s="7">
        <v>39</v>
      </c>
      <c r="B46" s="7" t="s">
        <v>84</v>
      </c>
      <c r="C46" s="7">
        <v>1958</v>
      </c>
      <c r="D46" s="7">
        <v>2</v>
      </c>
      <c r="E46" s="7">
        <v>2</v>
      </c>
      <c r="F46" s="7">
        <v>16</v>
      </c>
      <c r="G46" s="7">
        <v>24</v>
      </c>
      <c r="H46" s="7">
        <f>SUM('на 01.11.2018'!H46)</f>
        <v>19</v>
      </c>
      <c r="I46" s="22">
        <f t="shared" si="0"/>
        <v>557</v>
      </c>
      <c r="J46" s="8">
        <f>SUM('на 01.11.2018'!J46)</f>
        <v>557</v>
      </c>
      <c r="K46" s="22">
        <v>0</v>
      </c>
      <c r="L46" s="5" t="s">
        <v>218</v>
      </c>
      <c r="M46" s="90" t="s">
        <v>270</v>
      </c>
      <c r="O46" s="59"/>
      <c r="P46" s="48"/>
    </row>
    <row r="47" spans="1:16" ht="12" customHeight="1">
      <c r="A47" s="7">
        <v>40</v>
      </c>
      <c r="B47" s="7" t="s">
        <v>85</v>
      </c>
      <c r="C47" s="7">
        <v>1959</v>
      </c>
      <c r="D47" s="7">
        <v>2</v>
      </c>
      <c r="E47" s="7">
        <v>1</v>
      </c>
      <c r="F47" s="12">
        <v>8</v>
      </c>
      <c r="G47" s="7">
        <v>12</v>
      </c>
      <c r="H47" s="7">
        <f>SUM('на 01.11.2018'!H47)</f>
        <v>15</v>
      </c>
      <c r="I47" s="22">
        <f t="shared" si="0"/>
        <v>274.2</v>
      </c>
      <c r="J47" s="8">
        <f>SUM('на 01.11.2018'!J47)</f>
        <v>274.2</v>
      </c>
      <c r="K47" s="22">
        <v>0</v>
      </c>
      <c r="L47" s="5" t="s">
        <v>218</v>
      </c>
      <c r="M47" s="90"/>
      <c r="O47" s="59"/>
      <c r="P47" s="48"/>
    </row>
    <row r="48" spans="1:16" ht="12" customHeight="1">
      <c r="A48" s="7">
        <v>41</v>
      </c>
      <c r="B48" s="7" t="s">
        <v>86</v>
      </c>
      <c r="C48" s="7">
        <v>1958</v>
      </c>
      <c r="D48" s="7">
        <v>2</v>
      </c>
      <c r="E48" s="7">
        <v>2</v>
      </c>
      <c r="F48" s="12">
        <v>16</v>
      </c>
      <c r="G48" s="7">
        <v>24</v>
      </c>
      <c r="H48" s="7">
        <f>SUM('на 01.11.2018'!H48)</f>
        <v>24</v>
      </c>
      <c r="I48" s="22">
        <f t="shared" si="0"/>
        <v>555.9</v>
      </c>
      <c r="J48" s="8">
        <f>SUM('на 01.11.2018'!J48)</f>
        <v>555.9</v>
      </c>
      <c r="K48" s="22">
        <v>0</v>
      </c>
      <c r="L48" s="5" t="s">
        <v>218</v>
      </c>
      <c r="M48" s="90"/>
      <c r="O48" s="59"/>
      <c r="P48" s="48"/>
    </row>
    <row r="49" spans="1:16" ht="12" customHeight="1">
      <c r="A49" s="7">
        <v>42</v>
      </c>
      <c r="B49" s="7" t="s">
        <v>87</v>
      </c>
      <c r="C49" s="7">
        <v>1963</v>
      </c>
      <c r="D49" s="7">
        <v>3</v>
      </c>
      <c r="E49" s="7">
        <v>3</v>
      </c>
      <c r="F49" s="7">
        <v>36</v>
      </c>
      <c r="G49" s="7">
        <v>69</v>
      </c>
      <c r="H49" s="7">
        <f>SUM('на 01.11.2018'!H49)</f>
        <v>65</v>
      </c>
      <c r="I49" s="22">
        <f t="shared" si="0"/>
        <v>1531</v>
      </c>
      <c r="J49" s="8">
        <f>SUM('на 01.11.2018'!J49)</f>
        <v>1531</v>
      </c>
      <c r="K49" s="22">
        <v>0</v>
      </c>
      <c r="L49" s="5" t="s">
        <v>218</v>
      </c>
      <c r="M49" s="90"/>
      <c r="O49" s="59"/>
      <c r="P49" s="48"/>
    </row>
    <row r="50" spans="1:16" ht="12" customHeight="1">
      <c r="A50" s="7">
        <v>43</v>
      </c>
      <c r="B50" s="7" t="s">
        <v>88</v>
      </c>
      <c r="C50" s="7">
        <v>1962</v>
      </c>
      <c r="D50" s="7">
        <v>3</v>
      </c>
      <c r="E50" s="7">
        <v>3</v>
      </c>
      <c r="F50" s="7">
        <v>36</v>
      </c>
      <c r="G50" s="7">
        <v>69</v>
      </c>
      <c r="H50" s="7">
        <f>SUM('на 01.11.2018'!H50)</f>
        <v>50</v>
      </c>
      <c r="I50" s="22">
        <f t="shared" si="0"/>
        <v>1545.5</v>
      </c>
      <c r="J50" s="8">
        <f>SUM('на 01.11.2018'!J50)</f>
        <v>1502.5</v>
      </c>
      <c r="K50" s="22">
        <f>SUM('на 01.11.2018'!K50)</f>
        <v>43</v>
      </c>
      <c r="L50" s="5" t="s">
        <v>218</v>
      </c>
      <c r="M50" s="90"/>
      <c r="O50" s="59"/>
      <c r="P50" s="48"/>
    </row>
    <row r="51" spans="1:16" ht="12" customHeight="1">
      <c r="A51" s="7">
        <v>44</v>
      </c>
      <c r="B51" s="7" t="s">
        <v>89</v>
      </c>
      <c r="C51" s="7">
        <v>1827</v>
      </c>
      <c r="D51" s="7">
        <v>1</v>
      </c>
      <c r="E51" s="7">
        <v>0</v>
      </c>
      <c r="F51" s="7">
        <v>3</v>
      </c>
      <c r="G51" s="7">
        <v>9</v>
      </c>
      <c r="H51" s="7">
        <f>SUM('на 01.11.2018'!H51)</f>
        <v>10</v>
      </c>
      <c r="I51" s="22">
        <f t="shared" si="0"/>
        <v>186.2</v>
      </c>
      <c r="J51" s="8">
        <f>SUM('на 01.11.2018'!J51)</f>
        <v>186.2</v>
      </c>
      <c r="K51" s="22">
        <v>0</v>
      </c>
      <c r="L51" s="5" t="s">
        <v>218</v>
      </c>
      <c r="M51" s="90"/>
      <c r="O51" s="59"/>
      <c r="P51" s="48"/>
    </row>
    <row r="52" spans="1:16" ht="12" customHeight="1">
      <c r="A52" s="7">
        <v>45</v>
      </c>
      <c r="B52" s="7" t="s">
        <v>90</v>
      </c>
      <c r="C52" s="7">
        <v>1968</v>
      </c>
      <c r="D52" s="12">
        <v>1</v>
      </c>
      <c r="E52" s="7">
        <v>0</v>
      </c>
      <c r="F52" s="7">
        <v>4</v>
      </c>
      <c r="G52" s="7">
        <v>8</v>
      </c>
      <c r="H52" s="7">
        <f>SUM('на 01.11.2018'!H52)</f>
        <v>10</v>
      </c>
      <c r="I52" s="22">
        <f t="shared" si="0"/>
        <v>180.7</v>
      </c>
      <c r="J52" s="8">
        <f>SUM('на 01.11.2018'!J52)</f>
        <v>180.7</v>
      </c>
      <c r="K52" s="22">
        <v>0</v>
      </c>
      <c r="L52" s="5" t="s">
        <v>218</v>
      </c>
      <c r="M52" s="90"/>
      <c r="O52" s="59"/>
      <c r="P52" s="48"/>
    </row>
    <row r="53" spans="1:16" ht="12" customHeight="1">
      <c r="A53" s="7">
        <v>46</v>
      </c>
      <c r="B53" s="7" t="s">
        <v>91</v>
      </c>
      <c r="C53" s="7" t="s">
        <v>48</v>
      </c>
      <c r="D53" s="7">
        <v>2</v>
      </c>
      <c r="E53" s="7">
        <v>1</v>
      </c>
      <c r="F53" s="7">
        <v>4</v>
      </c>
      <c r="G53" s="7">
        <v>8</v>
      </c>
      <c r="H53" s="7">
        <f>SUM('на 01.11.2018'!H53)</f>
        <v>8</v>
      </c>
      <c r="I53" s="22">
        <f t="shared" si="0"/>
        <v>213</v>
      </c>
      <c r="J53" s="8">
        <f>SUM('на 01.11.2018'!J53)</f>
        <v>213</v>
      </c>
      <c r="K53" s="22">
        <v>0</v>
      </c>
      <c r="L53" s="5" t="s">
        <v>218</v>
      </c>
      <c r="M53" s="90"/>
      <c r="O53" s="59"/>
      <c r="P53" s="48"/>
    </row>
    <row r="54" spans="1:16" ht="12" customHeight="1">
      <c r="A54" s="7">
        <v>47</v>
      </c>
      <c r="B54" s="7" t="s">
        <v>92</v>
      </c>
      <c r="C54" s="7" t="s">
        <v>48</v>
      </c>
      <c r="D54" s="7">
        <v>1</v>
      </c>
      <c r="E54" s="7">
        <v>2</v>
      </c>
      <c r="F54" s="7">
        <v>5</v>
      </c>
      <c r="G54" s="7">
        <v>6</v>
      </c>
      <c r="H54" s="7">
        <f>SUM('на 01.11.2018'!H54)</f>
        <v>13</v>
      </c>
      <c r="I54" s="22">
        <f t="shared" si="0"/>
        <v>151.6</v>
      </c>
      <c r="J54" s="8">
        <f>SUM('на 01.11.2018'!J54)</f>
        <v>151.6</v>
      </c>
      <c r="K54" s="22">
        <v>0</v>
      </c>
      <c r="L54" s="5" t="s">
        <v>218</v>
      </c>
      <c r="M54" s="90"/>
      <c r="O54" s="59"/>
      <c r="P54" s="48"/>
    </row>
    <row r="55" spans="1:16" ht="12" customHeight="1">
      <c r="A55" s="7">
        <v>48</v>
      </c>
      <c r="B55" s="7" t="s">
        <v>93</v>
      </c>
      <c r="C55" s="7">
        <v>1929</v>
      </c>
      <c r="D55" s="7">
        <v>2</v>
      </c>
      <c r="E55" s="7">
        <v>2</v>
      </c>
      <c r="F55" s="7">
        <v>8</v>
      </c>
      <c r="G55" s="7">
        <v>16</v>
      </c>
      <c r="H55" s="7">
        <f>SUM('на 01.11.2018'!H55)</f>
        <v>21</v>
      </c>
      <c r="I55" s="22">
        <f t="shared" si="0"/>
        <v>298.9</v>
      </c>
      <c r="J55" s="8">
        <f>SUM('на 01.11.2018'!J55)</f>
        <v>298.9</v>
      </c>
      <c r="K55" s="22">
        <v>0</v>
      </c>
      <c r="L55" s="5" t="s">
        <v>218</v>
      </c>
      <c r="M55" s="90"/>
      <c r="O55" s="59"/>
      <c r="P55" s="48"/>
    </row>
    <row r="56" spans="1:16" ht="12" customHeight="1">
      <c r="A56" s="7">
        <v>49</v>
      </c>
      <c r="B56" s="7" t="s">
        <v>94</v>
      </c>
      <c r="C56" s="7">
        <v>1929</v>
      </c>
      <c r="D56" s="7">
        <v>2</v>
      </c>
      <c r="E56" s="7">
        <v>2</v>
      </c>
      <c r="F56" s="7">
        <v>8</v>
      </c>
      <c r="G56" s="7">
        <v>16</v>
      </c>
      <c r="H56" s="7">
        <f>SUM('на 01.11.2018'!H56)</f>
        <v>8</v>
      </c>
      <c r="I56" s="22">
        <f t="shared" si="0"/>
        <v>301.5</v>
      </c>
      <c r="J56" s="8">
        <f>SUM('на 01.11.2018'!J56)</f>
        <v>301.5</v>
      </c>
      <c r="K56" s="22">
        <v>0</v>
      </c>
      <c r="L56" s="5" t="s">
        <v>218</v>
      </c>
      <c r="M56" s="90"/>
      <c r="O56" s="59"/>
      <c r="P56" s="48"/>
    </row>
    <row r="57" spans="1:16" ht="12" customHeight="1">
      <c r="A57" s="7">
        <v>50</v>
      </c>
      <c r="B57" s="7" t="s">
        <v>95</v>
      </c>
      <c r="C57" s="7">
        <v>1928</v>
      </c>
      <c r="D57" s="7">
        <v>2</v>
      </c>
      <c r="E57" s="7">
        <v>2</v>
      </c>
      <c r="F57" s="7">
        <v>8</v>
      </c>
      <c r="G57" s="7">
        <v>16</v>
      </c>
      <c r="H57" s="7">
        <f>SUM('на 01.11.2018'!H57)</f>
        <v>19</v>
      </c>
      <c r="I57" s="22">
        <f t="shared" si="0"/>
        <v>310.7</v>
      </c>
      <c r="J57" s="8">
        <f>SUM('на 01.11.2018'!J57)</f>
        <v>310.7</v>
      </c>
      <c r="K57" s="22">
        <v>0</v>
      </c>
      <c r="L57" s="5" t="s">
        <v>218</v>
      </c>
      <c r="M57" s="90"/>
      <c r="O57" s="59"/>
      <c r="P57" s="48"/>
    </row>
    <row r="58" spans="1:16" ht="12" customHeight="1">
      <c r="A58" s="7">
        <v>51</v>
      </c>
      <c r="B58" s="7" t="s">
        <v>96</v>
      </c>
      <c r="C58" s="7">
        <v>1928</v>
      </c>
      <c r="D58" s="7">
        <v>2</v>
      </c>
      <c r="E58" s="7">
        <v>2</v>
      </c>
      <c r="F58" s="7">
        <v>8</v>
      </c>
      <c r="G58" s="7">
        <v>16</v>
      </c>
      <c r="H58" s="7">
        <f>SUM('на 01.11.2018'!H58)</f>
        <v>23</v>
      </c>
      <c r="I58" s="22">
        <f t="shared" si="0"/>
        <v>313.4</v>
      </c>
      <c r="J58" s="8">
        <f>SUM('на 01.11.2018'!J58)</f>
        <v>313.4</v>
      </c>
      <c r="K58" s="22">
        <v>0</v>
      </c>
      <c r="L58" s="5" t="s">
        <v>218</v>
      </c>
      <c r="M58" s="90"/>
      <c r="O58" s="59"/>
      <c r="P58" s="48"/>
    </row>
    <row r="59" spans="1:16" ht="12" customHeight="1">
      <c r="A59" s="7">
        <v>52</v>
      </c>
      <c r="B59" s="7" t="s">
        <v>97</v>
      </c>
      <c r="C59" s="7">
        <v>1928</v>
      </c>
      <c r="D59" s="7">
        <v>2</v>
      </c>
      <c r="E59" s="7">
        <v>2</v>
      </c>
      <c r="F59" s="7">
        <v>8</v>
      </c>
      <c r="G59" s="7">
        <v>16</v>
      </c>
      <c r="H59" s="7">
        <f>SUM('на 01.11.2018'!H59)</f>
        <v>19</v>
      </c>
      <c r="I59" s="22">
        <f aca="true" t="shared" si="1" ref="I59:I118">SUM(J59:K59)</f>
        <v>316.1</v>
      </c>
      <c r="J59" s="8">
        <f>SUM('на 01.11.2018'!J59)</f>
        <v>316.1</v>
      </c>
      <c r="K59" s="22">
        <v>0</v>
      </c>
      <c r="L59" s="5" t="s">
        <v>218</v>
      </c>
      <c r="M59" s="90"/>
      <c r="O59" s="59"/>
      <c r="P59" s="48"/>
    </row>
    <row r="60" spans="1:16" ht="12" customHeight="1">
      <c r="A60" s="7">
        <v>53</v>
      </c>
      <c r="B60" s="7" t="s">
        <v>98</v>
      </c>
      <c r="C60" s="7">
        <v>1929</v>
      </c>
      <c r="D60" s="7">
        <v>2</v>
      </c>
      <c r="E60" s="7">
        <v>2</v>
      </c>
      <c r="F60" s="7">
        <v>8</v>
      </c>
      <c r="G60" s="7">
        <v>16</v>
      </c>
      <c r="H60" s="7">
        <f>SUM('на 01.11.2018'!H60)</f>
        <v>22</v>
      </c>
      <c r="I60" s="22">
        <f t="shared" si="1"/>
        <v>316.8</v>
      </c>
      <c r="J60" s="8">
        <f>SUM('на 01.11.2018'!J60)</f>
        <v>316.8</v>
      </c>
      <c r="K60" s="22">
        <v>0</v>
      </c>
      <c r="L60" s="5" t="s">
        <v>218</v>
      </c>
      <c r="M60" s="90"/>
      <c r="O60" s="59"/>
      <c r="P60" s="48"/>
    </row>
    <row r="61" spans="1:16" ht="12" customHeight="1">
      <c r="A61" s="7">
        <v>54</v>
      </c>
      <c r="B61" s="7" t="s">
        <v>99</v>
      </c>
      <c r="C61" s="7">
        <v>1930</v>
      </c>
      <c r="D61" s="7">
        <v>2</v>
      </c>
      <c r="E61" s="7">
        <v>2</v>
      </c>
      <c r="F61" s="7">
        <v>8</v>
      </c>
      <c r="G61" s="7">
        <v>16</v>
      </c>
      <c r="H61" s="7">
        <f>SUM('на 01.11.2018'!H61)</f>
        <v>15</v>
      </c>
      <c r="I61" s="22">
        <f t="shared" si="1"/>
        <v>319.5</v>
      </c>
      <c r="J61" s="8">
        <f>SUM('на 01.11.2018'!J61)</f>
        <v>319.5</v>
      </c>
      <c r="K61" s="22">
        <v>0</v>
      </c>
      <c r="L61" s="5" t="s">
        <v>218</v>
      </c>
      <c r="M61" s="90"/>
      <c r="O61" s="59"/>
      <c r="P61" s="48"/>
    </row>
    <row r="62" spans="1:16" ht="12" customHeight="1">
      <c r="A62" s="7">
        <v>55</v>
      </c>
      <c r="B62" s="7" t="s">
        <v>100</v>
      </c>
      <c r="C62" s="7">
        <v>1929</v>
      </c>
      <c r="D62" s="7">
        <v>2</v>
      </c>
      <c r="E62" s="7">
        <v>2</v>
      </c>
      <c r="F62" s="7">
        <v>8</v>
      </c>
      <c r="G62" s="7">
        <v>16</v>
      </c>
      <c r="H62" s="7">
        <f>SUM('на 01.11.2018'!H62)</f>
        <v>21</v>
      </c>
      <c r="I62" s="22">
        <f t="shared" si="1"/>
        <v>332.8</v>
      </c>
      <c r="J62" s="8">
        <f>SUM('на 01.11.2018'!J62)</f>
        <v>332.8</v>
      </c>
      <c r="K62" s="22">
        <v>0</v>
      </c>
      <c r="L62" s="5" t="s">
        <v>218</v>
      </c>
      <c r="M62" s="90"/>
      <c r="O62" s="59"/>
      <c r="P62" s="48"/>
    </row>
    <row r="63" spans="1:16" ht="12" customHeight="1">
      <c r="A63" s="7">
        <v>56</v>
      </c>
      <c r="B63" s="7" t="s">
        <v>101</v>
      </c>
      <c r="C63" s="7">
        <v>1988</v>
      </c>
      <c r="D63" s="7">
        <v>5</v>
      </c>
      <c r="E63" s="7">
        <v>3</v>
      </c>
      <c r="F63" s="7">
        <v>60</v>
      </c>
      <c r="G63" s="7">
        <v>132</v>
      </c>
      <c r="H63" s="7">
        <f>SUM('на 01.11.2018'!H63)</f>
        <v>139</v>
      </c>
      <c r="I63" s="22">
        <f t="shared" si="1"/>
        <v>3258.3</v>
      </c>
      <c r="J63" s="8">
        <f>SUM('на 01.11.2018'!J63)</f>
        <v>3258.3</v>
      </c>
      <c r="K63" s="22">
        <v>0</v>
      </c>
      <c r="L63" s="35" t="s">
        <v>224</v>
      </c>
      <c r="M63" s="91" t="s">
        <v>259</v>
      </c>
      <c r="O63" s="59"/>
      <c r="P63" s="48"/>
    </row>
    <row r="64" spans="1:16" ht="12" customHeight="1">
      <c r="A64" s="7">
        <v>57</v>
      </c>
      <c r="B64" s="7" t="s">
        <v>102</v>
      </c>
      <c r="C64" s="7">
        <v>1988</v>
      </c>
      <c r="D64" s="7">
        <v>5</v>
      </c>
      <c r="E64" s="7">
        <v>2</v>
      </c>
      <c r="F64" s="7">
        <v>30</v>
      </c>
      <c r="G64" s="7">
        <v>60</v>
      </c>
      <c r="H64" s="7">
        <f>SUM('на 01.11.2018'!H64)</f>
        <v>61</v>
      </c>
      <c r="I64" s="22">
        <f t="shared" si="1"/>
        <v>1928.4700000000003</v>
      </c>
      <c r="J64" s="8">
        <f>SUM('на 01.11.2018'!J64)</f>
        <v>1378.4</v>
      </c>
      <c r="K64" s="22">
        <f>SUM('на 01.11.2018'!K64)</f>
        <v>550.07</v>
      </c>
      <c r="L64" s="5" t="s">
        <v>218</v>
      </c>
      <c r="M64" s="92"/>
      <c r="O64" s="59"/>
      <c r="P64" s="48"/>
    </row>
    <row r="65" spans="1:16" ht="11.25" customHeight="1">
      <c r="A65" s="7">
        <v>58</v>
      </c>
      <c r="B65" s="7" t="s">
        <v>103</v>
      </c>
      <c r="C65" s="7">
        <v>1955</v>
      </c>
      <c r="D65" s="7">
        <v>2</v>
      </c>
      <c r="E65" s="7">
        <v>3</v>
      </c>
      <c r="F65" s="7">
        <v>16</v>
      </c>
      <c r="G65" s="7">
        <v>38</v>
      </c>
      <c r="H65" s="7">
        <f>SUM('на 01.11.2018'!H65)</f>
        <v>26</v>
      </c>
      <c r="I65" s="22">
        <f t="shared" si="1"/>
        <v>753.5</v>
      </c>
      <c r="J65" s="8">
        <f>SUM('на 01.11.2018'!J65)</f>
        <v>572</v>
      </c>
      <c r="K65" s="22">
        <f>SUM('на 01.11.2018'!K65)</f>
        <v>181.5</v>
      </c>
      <c r="L65" s="35" t="s">
        <v>226</v>
      </c>
      <c r="M65" s="90" t="s">
        <v>271</v>
      </c>
      <c r="O65" s="59"/>
      <c r="P65" s="48"/>
    </row>
    <row r="66" spans="1:16" ht="11.25" customHeight="1">
      <c r="A66" s="5">
        <v>59</v>
      </c>
      <c r="B66" s="7" t="s">
        <v>104</v>
      </c>
      <c r="C66" s="7">
        <v>1955</v>
      </c>
      <c r="D66" s="7">
        <v>2</v>
      </c>
      <c r="E66" s="7">
        <v>2</v>
      </c>
      <c r="F66" s="7">
        <v>12</v>
      </c>
      <c r="G66" s="7">
        <v>24</v>
      </c>
      <c r="H66" s="7">
        <f>SUM('на 01.11.2018'!H66)</f>
        <v>21</v>
      </c>
      <c r="I66" s="22">
        <f t="shared" si="1"/>
        <v>572.5</v>
      </c>
      <c r="J66" s="8">
        <f>SUM('на 01.11.2018'!J66)</f>
        <v>511.9</v>
      </c>
      <c r="K66" s="22">
        <f>SUM('на 01.11.2018'!K66)</f>
        <v>60.6</v>
      </c>
      <c r="L66" s="5" t="s">
        <v>218</v>
      </c>
      <c r="M66" s="90"/>
      <c r="O66" s="59"/>
      <c r="P66" s="48"/>
    </row>
    <row r="67" spans="1:16" ht="11.25" customHeight="1">
      <c r="A67" s="7">
        <v>60</v>
      </c>
      <c r="B67" s="7" t="s">
        <v>105</v>
      </c>
      <c r="C67" s="7">
        <v>1956</v>
      </c>
      <c r="D67" s="7">
        <v>2</v>
      </c>
      <c r="E67" s="7">
        <v>3</v>
      </c>
      <c r="F67" s="7">
        <v>16</v>
      </c>
      <c r="G67" s="7">
        <v>36</v>
      </c>
      <c r="H67" s="7">
        <f>SUM('на 01.11.2018'!H67)</f>
        <v>31</v>
      </c>
      <c r="I67" s="22">
        <f t="shared" si="1"/>
        <v>781.3</v>
      </c>
      <c r="J67" s="8">
        <f>SUM('на 01.11.2018'!J67)</f>
        <v>781.3</v>
      </c>
      <c r="K67" s="22">
        <f>SUM('на 01.11.2018'!K67)</f>
        <v>0</v>
      </c>
      <c r="L67" s="5" t="s">
        <v>218</v>
      </c>
      <c r="M67" s="90"/>
      <c r="O67" s="59"/>
      <c r="P67" s="48"/>
    </row>
    <row r="68" spans="1:16" ht="11.25" customHeight="1">
      <c r="A68" s="7">
        <v>61</v>
      </c>
      <c r="B68" s="7" t="s">
        <v>106</v>
      </c>
      <c r="C68" s="7">
        <v>1956</v>
      </c>
      <c r="D68" s="7">
        <v>2</v>
      </c>
      <c r="E68" s="7">
        <v>2</v>
      </c>
      <c r="F68" s="7">
        <v>12</v>
      </c>
      <c r="G68" s="7">
        <v>32</v>
      </c>
      <c r="H68" s="7">
        <f>SUM('на 01.11.2018'!H68)</f>
        <v>28</v>
      </c>
      <c r="I68" s="22">
        <f t="shared" si="1"/>
        <v>557.5</v>
      </c>
      <c r="J68" s="8">
        <f>SUM('на 01.11.2018'!J68)</f>
        <v>557.5</v>
      </c>
      <c r="K68" s="22">
        <f>SUM('на 01.11.2018'!K68)</f>
        <v>0</v>
      </c>
      <c r="L68" s="5" t="s">
        <v>218</v>
      </c>
      <c r="M68" s="90"/>
      <c r="O68" s="59"/>
      <c r="P68" s="48"/>
    </row>
    <row r="69" spans="1:16" ht="11.25" customHeight="1">
      <c r="A69" s="7">
        <v>62</v>
      </c>
      <c r="B69" s="7" t="s">
        <v>107</v>
      </c>
      <c r="C69" s="7">
        <v>1957</v>
      </c>
      <c r="D69" s="7">
        <v>2</v>
      </c>
      <c r="E69" s="7">
        <v>3</v>
      </c>
      <c r="F69" s="7">
        <v>18</v>
      </c>
      <c r="G69" s="7">
        <v>67</v>
      </c>
      <c r="H69" s="7">
        <f>SUM('на 01.11.2018'!H69)</f>
        <v>28</v>
      </c>
      <c r="I69" s="22">
        <f t="shared" si="1"/>
        <v>997.9000000000001</v>
      </c>
      <c r="J69" s="8">
        <f>SUM('на 01.11.2018'!J69)</f>
        <v>826.6</v>
      </c>
      <c r="K69" s="22">
        <f>SUM('на 01.11.2018'!K69)</f>
        <v>171.3</v>
      </c>
      <c r="L69" s="5" t="s">
        <v>218</v>
      </c>
      <c r="M69" s="90"/>
      <c r="O69" s="59"/>
      <c r="P69" s="48"/>
    </row>
    <row r="70" spans="1:16" ht="11.25" customHeight="1">
      <c r="A70" s="7">
        <v>63</v>
      </c>
      <c r="B70" s="7" t="s">
        <v>108</v>
      </c>
      <c r="C70" s="7">
        <v>1959</v>
      </c>
      <c r="D70" s="7">
        <v>2</v>
      </c>
      <c r="E70" s="7">
        <v>1</v>
      </c>
      <c r="F70" s="7">
        <v>8</v>
      </c>
      <c r="G70" s="7">
        <v>12</v>
      </c>
      <c r="H70" s="7">
        <f>SUM('на 01.11.2018'!H70)</f>
        <v>6</v>
      </c>
      <c r="I70" s="22">
        <f t="shared" si="1"/>
        <v>272</v>
      </c>
      <c r="J70" s="8">
        <f>SUM('на 01.11.2018'!J70)</f>
        <v>234.8</v>
      </c>
      <c r="K70" s="22">
        <f>SUM('на 01.11.2018'!K70)</f>
        <v>37.2</v>
      </c>
      <c r="L70" s="5" t="s">
        <v>218</v>
      </c>
      <c r="M70" s="90"/>
      <c r="O70" s="59"/>
      <c r="P70" s="48"/>
    </row>
    <row r="71" spans="1:16" ht="11.25" customHeight="1">
      <c r="A71" s="7">
        <v>64</v>
      </c>
      <c r="B71" s="7" t="s">
        <v>265</v>
      </c>
      <c r="C71" s="7">
        <v>2016</v>
      </c>
      <c r="D71" s="7">
        <v>3</v>
      </c>
      <c r="E71" s="7"/>
      <c r="F71" s="7">
        <v>30</v>
      </c>
      <c r="G71" s="7"/>
      <c r="H71" s="7"/>
      <c r="I71" s="22">
        <f t="shared" si="1"/>
        <v>1779.5</v>
      </c>
      <c r="J71" s="8">
        <f>SUM('на 01.11.2018'!J71)</f>
        <v>1779.5</v>
      </c>
      <c r="K71" s="22">
        <f>SUM('на 01.11.2018'!K71)</f>
        <v>0</v>
      </c>
      <c r="L71" s="5"/>
      <c r="M71" s="90"/>
      <c r="O71" s="59"/>
      <c r="P71" s="48"/>
    </row>
    <row r="72" spans="1:16" ht="11.25" customHeight="1">
      <c r="A72" s="7">
        <v>65</v>
      </c>
      <c r="B72" s="7" t="s">
        <v>109</v>
      </c>
      <c r="C72" s="7">
        <v>1951</v>
      </c>
      <c r="D72" s="7">
        <v>2</v>
      </c>
      <c r="E72" s="7">
        <v>2</v>
      </c>
      <c r="F72" s="7">
        <v>16</v>
      </c>
      <c r="G72" s="7">
        <v>24</v>
      </c>
      <c r="H72" s="7">
        <f>SUM('на 01.11.2018'!H72)</f>
        <v>21</v>
      </c>
      <c r="I72" s="22">
        <f t="shared" si="1"/>
        <v>573.2</v>
      </c>
      <c r="J72" s="8">
        <f>SUM('на 01.11.2018'!J72)</f>
        <v>573.2</v>
      </c>
      <c r="K72" s="22">
        <f>SUM('на 01.11.2018'!K72)</f>
        <v>0</v>
      </c>
      <c r="L72" s="5" t="s">
        <v>218</v>
      </c>
      <c r="M72" s="90"/>
      <c r="O72" s="59"/>
      <c r="P72" s="48"/>
    </row>
    <row r="73" spans="1:16" ht="11.25" customHeight="1">
      <c r="A73" s="7">
        <v>66</v>
      </c>
      <c r="B73" s="7" t="s">
        <v>110</v>
      </c>
      <c r="C73" s="7">
        <v>1961</v>
      </c>
      <c r="D73" s="7">
        <v>2</v>
      </c>
      <c r="E73" s="7">
        <v>1</v>
      </c>
      <c r="F73" s="7">
        <v>8</v>
      </c>
      <c r="G73" s="7">
        <v>12</v>
      </c>
      <c r="H73" s="7">
        <f>SUM('на 01.11.2018'!H73)</f>
        <v>12</v>
      </c>
      <c r="I73" s="22">
        <f t="shared" si="1"/>
        <v>283.09999999999997</v>
      </c>
      <c r="J73" s="8">
        <f>SUM('на 01.11.2018'!J73)</f>
        <v>245.7</v>
      </c>
      <c r="K73" s="22">
        <f>SUM('на 01.11.2018'!K73)</f>
        <v>37.4</v>
      </c>
      <c r="L73" s="5" t="s">
        <v>218</v>
      </c>
      <c r="M73" s="90"/>
      <c r="O73" s="59"/>
      <c r="P73" s="48"/>
    </row>
    <row r="74" spans="1:16" ht="11.25" customHeight="1">
      <c r="A74" s="7">
        <v>67</v>
      </c>
      <c r="B74" s="7" t="s">
        <v>111</v>
      </c>
      <c r="C74" s="7">
        <v>1961</v>
      </c>
      <c r="D74" s="7">
        <v>2</v>
      </c>
      <c r="E74" s="7">
        <v>2</v>
      </c>
      <c r="F74" s="7">
        <v>16</v>
      </c>
      <c r="G74" s="7">
        <v>24</v>
      </c>
      <c r="H74" s="7">
        <f>SUM('на 01.11.2018'!H74)</f>
        <v>20</v>
      </c>
      <c r="I74" s="22">
        <f t="shared" si="1"/>
        <v>562.5</v>
      </c>
      <c r="J74" s="8">
        <f>SUM('на 01.11.2018'!J74)</f>
        <v>562.5</v>
      </c>
      <c r="K74" s="22">
        <f>SUM('на 01.11.2018'!K74)</f>
        <v>0</v>
      </c>
      <c r="L74" s="5" t="s">
        <v>218</v>
      </c>
      <c r="M74" s="90"/>
      <c r="O74" s="59"/>
      <c r="P74" s="48"/>
    </row>
    <row r="75" spans="1:16" ht="11.25" customHeight="1">
      <c r="A75" s="7">
        <v>68</v>
      </c>
      <c r="B75" s="7" t="s">
        <v>112</v>
      </c>
      <c r="C75" s="7">
        <v>1962</v>
      </c>
      <c r="D75" s="7">
        <v>3</v>
      </c>
      <c r="E75" s="7">
        <v>3</v>
      </c>
      <c r="F75" s="7">
        <v>34</v>
      </c>
      <c r="G75" s="7">
        <v>66</v>
      </c>
      <c r="H75" s="7">
        <f>SUM('на 01.11.2018'!H75)</f>
        <v>53</v>
      </c>
      <c r="I75" s="22">
        <f t="shared" si="1"/>
        <v>1503.8999999999999</v>
      </c>
      <c r="J75" s="8">
        <f>SUM('на 01.11.2018'!J75)</f>
        <v>1337.3</v>
      </c>
      <c r="K75" s="22">
        <f>SUM('на 01.11.2018'!K75)</f>
        <v>166.6</v>
      </c>
      <c r="L75" s="5" t="s">
        <v>218</v>
      </c>
      <c r="M75" s="90"/>
      <c r="O75" s="59"/>
      <c r="P75" s="48"/>
    </row>
    <row r="76" spans="1:16" ht="11.25" customHeight="1">
      <c r="A76" s="7">
        <v>69</v>
      </c>
      <c r="B76" s="7" t="s">
        <v>113</v>
      </c>
      <c r="C76" s="7">
        <v>1962</v>
      </c>
      <c r="D76" s="7">
        <v>3</v>
      </c>
      <c r="E76" s="7">
        <v>3</v>
      </c>
      <c r="F76" s="7">
        <v>36</v>
      </c>
      <c r="G76" s="7">
        <v>69</v>
      </c>
      <c r="H76" s="7">
        <f>SUM('на 01.11.2018'!H76)</f>
        <v>65</v>
      </c>
      <c r="I76" s="22">
        <f t="shared" si="1"/>
        <v>1526.6000000000001</v>
      </c>
      <c r="J76" s="8">
        <f>SUM('на 01.11.2018'!J76)</f>
        <v>1410.9</v>
      </c>
      <c r="K76" s="22">
        <f>SUM('на 01.11.2018'!K76)</f>
        <v>115.7</v>
      </c>
      <c r="L76" s="5" t="s">
        <v>218</v>
      </c>
      <c r="M76" s="90"/>
      <c r="O76" s="59"/>
      <c r="P76" s="48"/>
    </row>
    <row r="77" spans="1:16" ht="11.25" customHeight="1">
      <c r="A77" s="7">
        <v>70</v>
      </c>
      <c r="B77" s="7" t="s">
        <v>114</v>
      </c>
      <c r="C77" s="7">
        <v>1978</v>
      </c>
      <c r="D77" s="7">
        <v>3</v>
      </c>
      <c r="E77" s="7">
        <v>3</v>
      </c>
      <c r="F77" s="7">
        <v>41</v>
      </c>
      <c r="G77" s="7">
        <v>55</v>
      </c>
      <c r="H77" s="7">
        <f>SUM('на 01.11.2018'!H77)</f>
        <v>57</v>
      </c>
      <c r="I77" s="22">
        <f t="shared" si="1"/>
        <v>1591.3</v>
      </c>
      <c r="J77" s="8">
        <f>SUM('на 01.11.2018'!J77)</f>
        <v>1555.7</v>
      </c>
      <c r="K77" s="22">
        <f>SUM('на 01.11.2018'!K77)</f>
        <v>35.6</v>
      </c>
      <c r="L77" s="5" t="s">
        <v>218</v>
      </c>
      <c r="M77" s="90"/>
      <c r="O77" s="59"/>
      <c r="P77" s="48"/>
    </row>
    <row r="78" spans="1:16" ht="11.25" customHeight="1">
      <c r="A78" s="7">
        <v>71</v>
      </c>
      <c r="B78" s="7" t="s">
        <v>115</v>
      </c>
      <c r="C78" s="7" t="s">
        <v>48</v>
      </c>
      <c r="D78" s="7">
        <v>1</v>
      </c>
      <c r="E78" s="7">
        <v>0</v>
      </c>
      <c r="F78" s="7">
        <v>3</v>
      </c>
      <c r="G78" s="7">
        <v>3</v>
      </c>
      <c r="H78" s="7">
        <f>SUM('на 01.11.2018'!H78)</f>
        <v>5</v>
      </c>
      <c r="I78" s="22">
        <f t="shared" si="1"/>
        <v>77</v>
      </c>
      <c r="J78" s="8">
        <f>SUM('на 01.11.2018'!J78)</f>
        <v>77</v>
      </c>
      <c r="K78" s="22">
        <f>SUM('на 01.11.2018'!K78)</f>
        <v>0</v>
      </c>
      <c r="L78" s="5" t="s">
        <v>218</v>
      </c>
      <c r="M78" s="90"/>
      <c r="O78" s="59"/>
      <c r="P78" s="48"/>
    </row>
    <row r="79" spans="1:16" ht="11.25" customHeight="1">
      <c r="A79" s="7">
        <v>72</v>
      </c>
      <c r="B79" s="7" t="s">
        <v>116</v>
      </c>
      <c r="C79" s="7">
        <v>1908</v>
      </c>
      <c r="D79" s="7">
        <v>2</v>
      </c>
      <c r="E79" s="7">
        <v>1</v>
      </c>
      <c r="F79" s="7">
        <v>6</v>
      </c>
      <c r="G79" s="7">
        <v>7</v>
      </c>
      <c r="H79" s="7">
        <f>SUM('на 01.11.2018'!H79)</f>
        <v>17</v>
      </c>
      <c r="I79" s="22">
        <f t="shared" si="1"/>
        <v>255.60000000000002</v>
      </c>
      <c r="J79" s="8">
        <f>SUM('на 01.11.2018'!J79)</f>
        <v>176.8</v>
      </c>
      <c r="K79" s="22">
        <f>SUM('на 01.11.2018'!K79)</f>
        <v>78.8</v>
      </c>
      <c r="L79" s="5" t="s">
        <v>218</v>
      </c>
      <c r="M79" s="90"/>
      <c r="O79" s="59"/>
      <c r="P79" s="48"/>
    </row>
    <row r="80" spans="1:16" ht="11.25" customHeight="1">
      <c r="A80" s="7">
        <v>73</v>
      </c>
      <c r="B80" s="7" t="s">
        <v>117</v>
      </c>
      <c r="C80" s="7" t="s">
        <v>48</v>
      </c>
      <c r="D80" s="7">
        <v>3</v>
      </c>
      <c r="E80" s="7">
        <v>5</v>
      </c>
      <c r="F80" s="7">
        <v>50</v>
      </c>
      <c r="G80" s="7">
        <v>100</v>
      </c>
      <c r="H80" s="7">
        <f>SUM('на 01.11.2018'!H80)</f>
        <v>91</v>
      </c>
      <c r="I80" s="22">
        <f t="shared" si="1"/>
        <v>2369.4500000000003</v>
      </c>
      <c r="J80" s="8">
        <f>SUM('на 01.11.2018'!J80)</f>
        <v>2168.3</v>
      </c>
      <c r="K80" s="22">
        <f>SUM('на 01.11.2018'!K80)</f>
        <v>201.15</v>
      </c>
      <c r="L80" s="5" t="s">
        <v>218</v>
      </c>
      <c r="M80" s="90"/>
      <c r="O80" s="59"/>
      <c r="P80" s="48"/>
    </row>
    <row r="81" spans="1:16" ht="11.25" customHeight="1">
      <c r="A81" s="7">
        <v>74</v>
      </c>
      <c r="B81" s="7" t="s">
        <v>244</v>
      </c>
      <c r="C81" s="7">
        <v>2014</v>
      </c>
      <c r="D81" s="7">
        <v>3</v>
      </c>
      <c r="E81" s="7">
        <v>1</v>
      </c>
      <c r="F81" s="7">
        <v>26</v>
      </c>
      <c r="G81" s="7">
        <v>15</v>
      </c>
      <c r="H81" s="7">
        <f>SUM('на 01.11.2018'!H81)</f>
        <v>44</v>
      </c>
      <c r="I81" s="22">
        <f t="shared" si="1"/>
        <v>1029.9</v>
      </c>
      <c r="J81" s="8">
        <f>SUM('на 01.11.2018'!J81)</f>
        <v>1029.9</v>
      </c>
      <c r="K81" s="22">
        <v>0</v>
      </c>
      <c r="L81" s="5"/>
      <c r="M81" s="90"/>
      <c r="O81" s="59"/>
      <c r="P81" s="48"/>
    </row>
    <row r="82" spans="1:16" ht="11.25" customHeight="1">
      <c r="A82" s="7">
        <v>75</v>
      </c>
      <c r="B82" s="7" t="s">
        <v>235</v>
      </c>
      <c r="C82" s="7">
        <v>2013</v>
      </c>
      <c r="D82" s="7">
        <v>3</v>
      </c>
      <c r="E82" s="7"/>
      <c r="F82" s="7">
        <v>22</v>
      </c>
      <c r="G82" s="7"/>
      <c r="H82" s="7">
        <f>SUM('на 01.11.2018'!H82)</f>
        <v>38</v>
      </c>
      <c r="I82" s="22">
        <f t="shared" si="1"/>
        <v>827.4</v>
      </c>
      <c r="J82" s="8">
        <f>SUM('на 01.11.2018'!J82)</f>
        <v>827.4</v>
      </c>
      <c r="K82" s="22">
        <v>0</v>
      </c>
      <c r="L82" s="5" t="s">
        <v>218</v>
      </c>
      <c r="M82" s="90"/>
      <c r="O82" s="59"/>
      <c r="P82" s="48"/>
    </row>
    <row r="83" spans="1:16" ht="11.25" customHeight="1">
      <c r="A83" s="7">
        <v>76</v>
      </c>
      <c r="B83" s="7" t="s">
        <v>236</v>
      </c>
      <c r="C83" s="7">
        <v>2013</v>
      </c>
      <c r="D83" s="7">
        <v>3</v>
      </c>
      <c r="E83" s="7"/>
      <c r="F83" s="7">
        <v>20</v>
      </c>
      <c r="G83" s="7"/>
      <c r="H83" s="7">
        <f>SUM('на 01.11.2018'!H83)</f>
        <v>32</v>
      </c>
      <c r="I83" s="22">
        <f t="shared" si="1"/>
        <v>751.9</v>
      </c>
      <c r="J83" s="8">
        <f>SUM('на 01.11.2018'!J83)</f>
        <v>751.9</v>
      </c>
      <c r="K83" s="22">
        <v>0</v>
      </c>
      <c r="L83" s="5" t="s">
        <v>218</v>
      </c>
      <c r="M83" s="90"/>
      <c r="O83" s="59"/>
      <c r="P83" s="48"/>
    </row>
    <row r="84" spans="1:16" ht="15" customHeight="1">
      <c r="A84" s="7">
        <v>77</v>
      </c>
      <c r="B84" s="7" t="s">
        <v>118</v>
      </c>
      <c r="C84" s="7">
        <v>1994</v>
      </c>
      <c r="D84" s="7">
        <v>3</v>
      </c>
      <c r="E84" s="7">
        <v>3</v>
      </c>
      <c r="F84" s="7">
        <v>27</v>
      </c>
      <c r="G84" s="7">
        <v>54</v>
      </c>
      <c r="H84" s="7">
        <f>SUM('на 01.11.2018'!H84)</f>
        <v>58</v>
      </c>
      <c r="I84" s="22">
        <f t="shared" si="1"/>
        <v>1438.2</v>
      </c>
      <c r="J84" s="8">
        <f>SUM('на 01.11.2018'!J84)</f>
        <v>1438.2</v>
      </c>
      <c r="K84" s="22">
        <v>0</v>
      </c>
      <c r="L84" s="5" t="s">
        <v>218</v>
      </c>
      <c r="M84" s="77" t="s">
        <v>272</v>
      </c>
      <c r="O84" s="59"/>
      <c r="P84" s="48"/>
    </row>
    <row r="85" spans="1:16" ht="30" customHeight="1">
      <c r="A85" s="7">
        <v>78</v>
      </c>
      <c r="B85" s="7" t="s">
        <v>119</v>
      </c>
      <c r="C85" s="7">
        <v>1973</v>
      </c>
      <c r="D85" s="7">
        <v>2</v>
      </c>
      <c r="E85" s="7">
        <v>1</v>
      </c>
      <c r="F85" s="7">
        <v>8</v>
      </c>
      <c r="G85" s="7">
        <v>14</v>
      </c>
      <c r="H85" s="7">
        <f>SUM('на 01.11.2018'!H85)</f>
        <v>13</v>
      </c>
      <c r="I85" s="22">
        <f t="shared" si="1"/>
        <v>276</v>
      </c>
      <c r="J85" s="8">
        <f>SUM('на 01.11.2018'!J85)</f>
        <v>276</v>
      </c>
      <c r="K85" s="22">
        <v>0</v>
      </c>
      <c r="L85" s="5" t="s">
        <v>218</v>
      </c>
      <c r="M85" s="80" t="s">
        <v>273</v>
      </c>
      <c r="O85" s="59"/>
      <c r="P85" s="48"/>
    </row>
    <row r="86" spans="1:16" ht="12" customHeight="1">
      <c r="A86" s="7">
        <v>79</v>
      </c>
      <c r="B86" s="7" t="s">
        <v>120</v>
      </c>
      <c r="C86" s="7">
        <v>1992</v>
      </c>
      <c r="D86" s="7">
        <v>2</v>
      </c>
      <c r="E86" s="7">
        <v>3</v>
      </c>
      <c r="F86" s="7">
        <v>18</v>
      </c>
      <c r="G86" s="7">
        <v>44</v>
      </c>
      <c r="H86" s="7">
        <f>SUM('на 01.11.2018'!H86)</f>
        <v>48</v>
      </c>
      <c r="I86" s="22">
        <f t="shared" si="1"/>
        <v>981</v>
      </c>
      <c r="J86" s="8">
        <f>SUM('на 01.11.2018'!J86)</f>
        <v>981</v>
      </c>
      <c r="K86" s="22">
        <v>0</v>
      </c>
      <c r="L86" s="35" t="s">
        <v>224</v>
      </c>
      <c r="M86" s="95" t="s">
        <v>259</v>
      </c>
      <c r="O86" s="59"/>
      <c r="P86" s="48"/>
    </row>
    <row r="87" spans="1:16" ht="12" customHeight="1">
      <c r="A87" s="7">
        <v>80</v>
      </c>
      <c r="B87" s="7" t="s">
        <v>26</v>
      </c>
      <c r="C87" s="7">
        <v>2011</v>
      </c>
      <c r="D87" s="7">
        <v>3</v>
      </c>
      <c r="E87" s="7">
        <v>1</v>
      </c>
      <c r="F87" s="7">
        <v>33</v>
      </c>
      <c r="G87" s="7"/>
      <c r="H87" s="7">
        <f>SUM('на 01.11.2018'!H87)</f>
        <v>51</v>
      </c>
      <c r="I87" s="22">
        <f t="shared" si="1"/>
        <v>1237.2</v>
      </c>
      <c r="J87" s="8">
        <f>SUM('на 01.11.2018'!J87)</f>
        <v>1237.2</v>
      </c>
      <c r="K87" s="22">
        <v>0</v>
      </c>
      <c r="L87" s="5" t="s">
        <v>218</v>
      </c>
      <c r="M87" s="96"/>
      <c r="O87" s="59"/>
      <c r="P87" s="48"/>
    </row>
    <row r="88" spans="1:16" ht="12" customHeight="1">
      <c r="A88" s="7">
        <v>81</v>
      </c>
      <c r="B88" s="7" t="s">
        <v>121</v>
      </c>
      <c r="C88" s="7">
        <v>1935</v>
      </c>
      <c r="D88" s="7">
        <v>1</v>
      </c>
      <c r="E88" s="7">
        <v>0</v>
      </c>
      <c r="F88" s="7">
        <v>4</v>
      </c>
      <c r="G88" s="7">
        <v>7</v>
      </c>
      <c r="H88" s="7">
        <f>SUM('на 01.11.2018'!H88)</f>
        <v>13</v>
      </c>
      <c r="I88" s="22">
        <f t="shared" si="1"/>
        <v>166.7</v>
      </c>
      <c r="J88" s="8">
        <f>SUM('на 01.11.2018'!J88)</f>
        <v>166.7</v>
      </c>
      <c r="K88" s="22">
        <v>0</v>
      </c>
      <c r="L88" s="5" t="s">
        <v>218</v>
      </c>
      <c r="M88" s="96"/>
      <c r="O88" s="59"/>
      <c r="P88" s="48"/>
    </row>
    <row r="89" spans="1:16" ht="12" customHeight="1">
      <c r="A89" s="7">
        <v>82</v>
      </c>
      <c r="B89" s="7" t="s">
        <v>122</v>
      </c>
      <c r="C89" s="7" t="s">
        <v>48</v>
      </c>
      <c r="D89" s="7">
        <v>2</v>
      </c>
      <c r="E89" s="7">
        <v>2</v>
      </c>
      <c r="F89" s="7">
        <v>12</v>
      </c>
      <c r="G89" s="7">
        <v>24</v>
      </c>
      <c r="H89" s="7">
        <f>SUM('на 01.11.2018'!H89)</f>
        <v>30</v>
      </c>
      <c r="I89" s="22">
        <f t="shared" si="1"/>
        <v>524.5</v>
      </c>
      <c r="J89" s="8">
        <f>SUM('на 01.11.2018'!J89)</f>
        <v>524.5</v>
      </c>
      <c r="K89" s="22">
        <v>0</v>
      </c>
      <c r="L89" s="5" t="s">
        <v>218</v>
      </c>
      <c r="M89" s="96"/>
      <c r="O89" s="59"/>
      <c r="P89" s="48"/>
    </row>
    <row r="90" spans="1:16" ht="12" customHeight="1">
      <c r="A90" s="7">
        <v>83</v>
      </c>
      <c r="B90" s="7" t="s">
        <v>123</v>
      </c>
      <c r="C90" s="7">
        <v>1965</v>
      </c>
      <c r="D90" s="7">
        <v>1</v>
      </c>
      <c r="E90" s="7">
        <v>2</v>
      </c>
      <c r="F90" s="7">
        <v>4</v>
      </c>
      <c r="G90" s="7">
        <v>8</v>
      </c>
      <c r="H90" s="7">
        <f>SUM('на 01.11.2018'!H90)</f>
        <v>7</v>
      </c>
      <c r="I90" s="22">
        <f t="shared" si="1"/>
        <v>144.4</v>
      </c>
      <c r="J90" s="8">
        <f>SUM('на 01.11.2018'!J90)</f>
        <v>144.4</v>
      </c>
      <c r="K90" s="22">
        <v>0</v>
      </c>
      <c r="L90" s="5" t="s">
        <v>218</v>
      </c>
      <c r="M90" s="96"/>
      <c r="O90" s="59"/>
      <c r="P90" s="48"/>
    </row>
    <row r="91" spans="1:16" ht="12" customHeight="1">
      <c r="A91" s="7">
        <v>84</v>
      </c>
      <c r="B91" s="7" t="s">
        <v>124</v>
      </c>
      <c r="C91" s="7">
        <v>1987</v>
      </c>
      <c r="D91" s="7">
        <v>1</v>
      </c>
      <c r="E91" s="7">
        <v>2</v>
      </c>
      <c r="F91" s="7">
        <v>2</v>
      </c>
      <c r="G91" s="7">
        <v>6</v>
      </c>
      <c r="H91" s="7">
        <f>SUM('на 01.11.2018'!H91)</f>
        <v>9</v>
      </c>
      <c r="I91" s="22">
        <f t="shared" si="1"/>
        <v>137</v>
      </c>
      <c r="J91" s="8">
        <f>SUM('на 01.11.2018'!J91)</f>
        <v>137</v>
      </c>
      <c r="K91" s="22">
        <v>0</v>
      </c>
      <c r="L91" s="5" t="s">
        <v>218</v>
      </c>
      <c r="M91" s="96"/>
      <c r="O91" s="59"/>
      <c r="P91" s="48"/>
    </row>
    <row r="92" spans="1:16" ht="12" customHeight="1">
      <c r="A92" s="7">
        <v>85</v>
      </c>
      <c r="B92" s="7" t="s">
        <v>125</v>
      </c>
      <c r="C92" s="7">
        <v>1968</v>
      </c>
      <c r="D92" s="7">
        <v>1</v>
      </c>
      <c r="E92" s="7">
        <v>4</v>
      </c>
      <c r="F92" s="7">
        <v>4</v>
      </c>
      <c r="G92" s="7">
        <v>8</v>
      </c>
      <c r="H92" s="7">
        <f>SUM('на 01.11.2018'!H92)</f>
        <v>4</v>
      </c>
      <c r="I92" s="22">
        <f t="shared" si="1"/>
        <v>178.2</v>
      </c>
      <c r="J92" s="8">
        <f>SUM('на 01.11.2018'!J92)</f>
        <v>178.2</v>
      </c>
      <c r="K92" s="22">
        <v>0</v>
      </c>
      <c r="L92" s="5" t="s">
        <v>218</v>
      </c>
      <c r="M92" s="96"/>
      <c r="O92" s="59"/>
      <c r="P92" s="48"/>
    </row>
    <row r="93" spans="1:16" ht="12" customHeight="1">
      <c r="A93" s="7">
        <v>86</v>
      </c>
      <c r="B93" s="7" t="s">
        <v>126</v>
      </c>
      <c r="C93" s="7">
        <v>1972</v>
      </c>
      <c r="D93" s="7">
        <v>1</v>
      </c>
      <c r="E93" s="7">
        <v>2</v>
      </c>
      <c r="F93" s="7">
        <v>2</v>
      </c>
      <c r="G93" s="7">
        <v>5</v>
      </c>
      <c r="H93" s="7">
        <f>SUM('на 01.11.2018'!H93)</f>
        <v>8</v>
      </c>
      <c r="I93" s="22">
        <f t="shared" si="1"/>
        <v>103.5</v>
      </c>
      <c r="J93" s="8">
        <f>SUM('на 01.11.2018'!J93)</f>
        <v>103.5</v>
      </c>
      <c r="K93" s="22">
        <v>0</v>
      </c>
      <c r="L93" s="5" t="s">
        <v>218</v>
      </c>
      <c r="M93" s="96"/>
      <c r="O93" s="59"/>
      <c r="P93" s="48"/>
    </row>
    <row r="94" spans="1:16" s="10" customFormat="1" ht="12" customHeight="1">
      <c r="A94" s="7">
        <v>87</v>
      </c>
      <c r="B94" s="7" t="s">
        <v>127</v>
      </c>
      <c r="C94" s="7">
        <v>1977</v>
      </c>
      <c r="D94" s="7">
        <v>2</v>
      </c>
      <c r="E94" s="7">
        <v>2</v>
      </c>
      <c r="F94" s="7">
        <v>16</v>
      </c>
      <c r="G94" s="7">
        <v>32</v>
      </c>
      <c r="H94" s="7">
        <f>SUM('на 01.11.2018'!H94)</f>
        <v>34</v>
      </c>
      <c r="I94" s="22">
        <f t="shared" si="1"/>
        <v>772.4</v>
      </c>
      <c r="J94" s="8">
        <f>SUM('на 01.11.2018'!J94)</f>
        <v>772.4</v>
      </c>
      <c r="K94" s="22">
        <v>0</v>
      </c>
      <c r="L94" s="5" t="s">
        <v>218</v>
      </c>
      <c r="M94" s="96"/>
      <c r="O94" s="59"/>
      <c r="P94" s="48"/>
    </row>
    <row r="95" spans="1:16" ht="12" customHeight="1">
      <c r="A95" s="7">
        <v>88</v>
      </c>
      <c r="B95" s="7" t="s">
        <v>128</v>
      </c>
      <c r="C95" s="7">
        <v>1984</v>
      </c>
      <c r="D95" s="7">
        <v>2</v>
      </c>
      <c r="E95" s="7">
        <v>3</v>
      </c>
      <c r="F95" s="7">
        <v>18</v>
      </c>
      <c r="G95" s="7">
        <v>36</v>
      </c>
      <c r="H95" s="7">
        <f>SUM('на 01.11.2018'!H95)</f>
        <v>45</v>
      </c>
      <c r="I95" s="22">
        <f t="shared" si="1"/>
        <v>845.9</v>
      </c>
      <c r="J95" s="8">
        <f>SUM('на 01.11.2018'!J95)</f>
        <v>845.9</v>
      </c>
      <c r="K95" s="22">
        <v>0</v>
      </c>
      <c r="L95" s="5" t="s">
        <v>218</v>
      </c>
      <c r="M95" s="96"/>
      <c r="O95" s="59"/>
      <c r="P95" s="48"/>
    </row>
    <row r="96" spans="1:16" ht="12" customHeight="1">
      <c r="A96" s="7">
        <v>89</v>
      </c>
      <c r="B96" s="7" t="s">
        <v>129</v>
      </c>
      <c r="C96" s="7">
        <v>1985</v>
      </c>
      <c r="D96" s="7">
        <v>2</v>
      </c>
      <c r="E96" s="7">
        <v>3</v>
      </c>
      <c r="F96" s="7">
        <v>18</v>
      </c>
      <c r="G96" s="7">
        <v>36</v>
      </c>
      <c r="H96" s="7">
        <f>SUM('на 01.11.2018'!H96)</f>
        <v>36</v>
      </c>
      <c r="I96" s="22">
        <f t="shared" si="1"/>
        <v>865.8</v>
      </c>
      <c r="J96" s="8">
        <f>SUM('на 01.11.2018'!J96)</f>
        <v>865.8</v>
      </c>
      <c r="K96" s="22">
        <v>0</v>
      </c>
      <c r="L96" s="5" t="s">
        <v>218</v>
      </c>
      <c r="M96" s="96"/>
      <c r="O96" s="59"/>
      <c r="P96" s="48"/>
    </row>
    <row r="97" spans="1:16" s="10" customFormat="1" ht="12" customHeight="1">
      <c r="A97" s="7">
        <v>90</v>
      </c>
      <c r="B97" s="7" t="s">
        <v>130</v>
      </c>
      <c r="C97" s="7">
        <v>1990</v>
      </c>
      <c r="D97" s="7">
        <v>3</v>
      </c>
      <c r="E97" s="7">
        <v>3</v>
      </c>
      <c r="F97" s="7">
        <v>27</v>
      </c>
      <c r="G97" s="7">
        <v>54</v>
      </c>
      <c r="H97" s="7">
        <f>SUM('на 01.11.2018'!H97)</f>
        <v>59</v>
      </c>
      <c r="I97" s="22">
        <f t="shared" si="1"/>
        <v>1284.3</v>
      </c>
      <c r="J97" s="8">
        <f>SUM('на 01.11.2018'!J97)</f>
        <v>1284.3</v>
      </c>
      <c r="K97" s="22">
        <v>0</v>
      </c>
      <c r="L97" s="5" t="s">
        <v>218</v>
      </c>
      <c r="M97" s="96"/>
      <c r="O97" s="59"/>
      <c r="P97" s="48"/>
    </row>
    <row r="98" spans="1:16" ht="12" customHeight="1">
      <c r="A98" s="7">
        <v>91</v>
      </c>
      <c r="B98" s="7" t="s">
        <v>131</v>
      </c>
      <c r="C98" s="7">
        <v>1995</v>
      </c>
      <c r="D98" s="7">
        <v>3</v>
      </c>
      <c r="E98" s="7">
        <v>3</v>
      </c>
      <c r="F98" s="7">
        <v>27</v>
      </c>
      <c r="G98" s="7">
        <v>54</v>
      </c>
      <c r="H98" s="7">
        <f>SUM('на 01.11.2018'!H98)</f>
        <v>62</v>
      </c>
      <c r="I98" s="22">
        <f t="shared" si="1"/>
        <v>1433.8</v>
      </c>
      <c r="J98" s="8">
        <f>SUM('на 01.11.2018'!J98)</f>
        <v>1433.8</v>
      </c>
      <c r="K98" s="22">
        <v>0</v>
      </c>
      <c r="L98" s="5" t="s">
        <v>218</v>
      </c>
      <c r="M98" s="96"/>
      <c r="O98" s="59"/>
      <c r="P98" s="48"/>
    </row>
    <row r="99" spans="1:16" ht="12" customHeight="1">
      <c r="A99" s="7">
        <v>92</v>
      </c>
      <c r="B99" s="7" t="s">
        <v>132</v>
      </c>
      <c r="C99" s="7">
        <v>1995</v>
      </c>
      <c r="D99" s="7">
        <v>3</v>
      </c>
      <c r="E99" s="7">
        <v>5</v>
      </c>
      <c r="F99" s="7">
        <v>45</v>
      </c>
      <c r="G99" s="7">
        <v>108</v>
      </c>
      <c r="H99" s="7">
        <f>SUM('на 01.11.2018'!H99)</f>
        <v>150</v>
      </c>
      <c r="I99" s="22">
        <f t="shared" si="1"/>
        <v>2571.8</v>
      </c>
      <c r="J99" s="8">
        <f>SUM('на 01.11.2018'!J99)</f>
        <v>2571.8</v>
      </c>
      <c r="K99" s="22">
        <v>0</v>
      </c>
      <c r="L99" s="5" t="s">
        <v>218</v>
      </c>
      <c r="M99" s="97"/>
      <c r="O99" s="59"/>
      <c r="P99" s="48"/>
    </row>
    <row r="100" spans="1:16" ht="40.5" customHeight="1">
      <c r="A100" s="7">
        <v>93</v>
      </c>
      <c r="B100" s="7" t="s">
        <v>133</v>
      </c>
      <c r="C100" s="7">
        <v>1960</v>
      </c>
      <c r="D100" s="7">
        <v>1</v>
      </c>
      <c r="E100" s="7">
        <v>4</v>
      </c>
      <c r="F100" s="7">
        <v>4</v>
      </c>
      <c r="G100" s="7">
        <v>6</v>
      </c>
      <c r="H100" s="7">
        <f>SUM('на 01.11.2018'!H100)</f>
        <v>3</v>
      </c>
      <c r="I100" s="22">
        <f t="shared" si="1"/>
        <v>125.8</v>
      </c>
      <c r="J100" s="8">
        <f>SUM('на 01.11.2018'!J100)</f>
        <v>125.8</v>
      </c>
      <c r="K100" s="22">
        <v>0</v>
      </c>
      <c r="L100" s="5" t="s">
        <v>218</v>
      </c>
      <c r="M100" s="98" t="s">
        <v>276</v>
      </c>
      <c r="O100" s="59"/>
      <c r="P100" s="48"/>
    </row>
    <row r="101" spans="1:16" ht="40.5" customHeight="1">
      <c r="A101" s="7">
        <v>94</v>
      </c>
      <c r="B101" s="7" t="s">
        <v>134</v>
      </c>
      <c r="C101" s="7">
        <v>1937</v>
      </c>
      <c r="D101" s="7">
        <v>2</v>
      </c>
      <c r="E101" s="7">
        <v>2</v>
      </c>
      <c r="F101" s="7">
        <v>8</v>
      </c>
      <c r="G101" s="7">
        <v>20</v>
      </c>
      <c r="H101" s="7">
        <f>SUM('на 01.11.2018'!H101)</f>
        <v>23</v>
      </c>
      <c r="I101" s="22">
        <f t="shared" si="1"/>
        <v>435.5</v>
      </c>
      <c r="J101" s="8">
        <f>SUM('на 01.11.2018'!J101)</f>
        <v>435.5</v>
      </c>
      <c r="K101" s="22">
        <v>0</v>
      </c>
      <c r="L101" s="5" t="s">
        <v>218</v>
      </c>
      <c r="M101" s="99"/>
      <c r="O101" s="59"/>
      <c r="P101" s="48"/>
    </row>
    <row r="102" spans="1:16" ht="11.25" customHeight="1">
      <c r="A102" s="7">
        <v>95</v>
      </c>
      <c r="B102" s="7" t="s">
        <v>135</v>
      </c>
      <c r="C102" s="7">
        <v>1980</v>
      </c>
      <c r="D102" s="7">
        <v>1</v>
      </c>
      <c r="E102" s="7">
        <v>2</v>
      </c>
      <c r="F102" s="7">
        <v>2</v>
      </c>
      <c r="G102" s="7">
        <v>6</v>
      </c>
      <c r="H102" s="7">
        <f>SUM('на 01.11.2018'!H102)</f>
        <v>5</v>
      </c>
      <c r="I102" s="22">
        <f t="shared" si="1"/>
        <v>131.8</v>
      </c>
      <c r="J102" s="8">
        <f>SUM('на 01.11.2018'!J102)</f>
        <v>131.8</v>
      </c>
      <c r="K102" s="22">
        <v>0</v>
      </c>
      <c r="L102" s="5" t="s">
        <v>218</v>
      </c>
      <c r="M102" s="83" t="s">
        <v>224</v>
      </c>
      <c r="O102" s="59"/>
      <c r="P102" s="48"/>
    </row>
    <row r="103" spans="1:16" ht="11.25" customHeight="1">
      <c r="A103" s="7">
        <v>96</v>
      </c>
      <c r="B103" s="7" t="s">
        <v>136</v>
      </c>
      <c r="C103" s="7">
        <v>1988</v>
      </c>
      <c r="D103" s="7">
        <v>2</v>
      </c>
      <c r="E103" s="7">
        <v>0</v>
      </c>
      <c r="F103" s="7">
        <v>6</v>
      </c>
      <c r="G103" s="7">
        <v>14</v>
      </c>
      <c r="H103" s="7">
        <f>SUM('на 01.11.2018'!H103)</f>
        <v>14</v>
      </c>
      <c r="I103" s="22">
        <f t="shared" si="1"/>
        <v>349.3</v>
      </c>
      <c r="J103" s="8">
        <f>SUM('на 01.11.2018'!J103)</f>
        <v>349.3</v>
      </c>
      <c r="K103" s="22">
        <v>0</v>
      </c>
      <c r="L103" s="5" t="s">
        <v>218</v>
      </c>
      <c r="M103" s="84"/>
      <c r="O103" s="59"/>
      <c r="P103" s="48"/>
    </row>
    <row r="104" spans="1:16" ht="11.25" customHeight="1">
      <c r="A104" s="7">
        <v>97</v>
      </c>
      <c r="B104" s="7" t="s">
        <v>137</v>
      </c>
      <c r="C104" s="7">
        <v>1966</v>
      </c>
      <c r="D104" s="7">
        <v>2</v>
      </c>
      <c r="E104" s="7">
        <v>2</v>
      </c>
      <c r="F104" s="7">
        <v>16</v>
      </c>
      <c r="G104" s="7">
        <v>25</v>
      </c>
      <c r="H104" s="7">
        <f>SUM('на 01.11.2018'!H104)</f>
        <v>25</v>
      </c>
      <c r="I104" s="22">
        <f t="shared" si="1"/>
        <v>527.9</v>
      </c>
      <c r="J104" s="8">
        <f>SUM('на 01.11.2018'!J104)</f>
        <v>527.9</v>
      </c>
      <c r="K104" s="22">
        <v>0</v>
      </c>
      <c r="L104" s="5" t="s">
        <v>218</v>
      </c>
      <c r="M104" s="84"/>
      <c r="O104" s="59"/>
      <c r="P104" s="48"/>
    </row>
    <row r="105" spans="1:16" ht="11.25" customHeight="1">
      <c r="A105" s="7">
        <v>98</v>
      </c>
      <c r="B105" s="7" t="s">
        <v>138</v>
      </c>
      <c r="C105" s="7">
        <v>1966</v>
      </c>
      <c r="D105" s="7">
        <v>2</v>
      </c>
      <c r="E105" s="7">
        <v>2</v>
      </c>
      <c r="F105" s="7">
        <v>16</v>
      </c>
      <c r="G105" s="7">
        <v>22</v>
      </c>
      <c r="H105" s="7">
        <f>SUM('на 01.11.2018'!H105)</f>
        <v>23</v>
      </c>
      <c r="I105" s="22">
        <f t="shared" si="1"/>
        <v>521.2</v>
      </c>
      <c r="J105" s="8">
        <f>SUM('на 01.11.2018'!J105)</f>
        <v>521.2</v>
      </c>
      <c r="K105" s="22">
        <v>0</v>
      </c>
      <c r="L105" s="5" t="s">
        <v>218</v>
      </c>
      <c r="M105" s="84"/>
      <c r="O105" s="59"/>
      <c r="P105" s="48"/>
    </row>
    <row r="106" spans="1:16" ht="11.25" customHeight="1">
      <c r="A106" s="7">
        <v>99</v>
      </c>
      <c r="B106" s="7" t="s">
        <v>139</v>
      </c>
      <c r="C106" s="7">
        <v>1968</v>
      </c>
      <c r="D106" s="7">
        <v>2</v>
      </c>
      <c r="E106" s="7">
        <v>1</v>
      </c>
      <c r="F106" s="7">
        <v>8</v>
      </c>
      <c r="G106" s="7">
        <v>16</v>
      </c>
      <c r="H106" s="7">
        <f>SUM('на 01.11.2018'!H106)</f>
        <v>23</v>
      </c>
      <c r="I106" s="22">
        <f t="shared" si="1"/>
        <v>344.3</v>
      </c>
      <c r="J106" s="8">
        <f>SUM('на 01.11.2018'!J106)</f>
        <v>344.3</v>
      </c>
      <c r="K106" s="22">
        <v>0</v>
      </c>
      <c r="L106" s="5" t="s">
        <v>218</v>
      </c>
      <c r="M106" s="84"/>
      <c r="O106" s="59"/>
      <c r="P106" s="48"/>
    </row>
    <row r="107" spans="1:16" ht="11.25" customHeight="1">
      <c r="A107" s="7">
        <v>100</v>
      </c>
      <c r="B107" s="7" t="s">
        <v>140</v>
      </c>
      <c r="C107" s="7">
        <v>1973</v>
      </c>
      <c r="D107" s="7">
        <v>2</v>
      </c>
      <c r="E107" s="7">
        <v>2</v>
      </c>
      <c r="F107" s="7">
        <v>12</v>
      </c>
      <c r="G107" s="7">
        <v>24</v>
      </c>
      <c r="H107" s="7">
        <f>SUM('на 01.11.2018'!H107)</f>
        <v>29</v>
      </c>
      <c r="I107" s="22">
        <f t="shared" si="1"/>
        <v>449</v>
      </c>
      <c r="J107" s="8">
        <f>SUM('на 01.11.2018'!J107)</f>
        <v>449</v>
      </c>
      <c r="K107" s="22">
        <v>0</v>
      </c>
      <c r="L107" s="5" t="s">
        <v>218</v>
      </c>
      <c r="M107" s="84"/>
      <c r="O107" s="59"/>
      <c r="P107" s="48"/>
    </row>
    <row r="108" spans="1:16" ht="11.25" customHeight="1">
      <c r="A108" s="7">
        <v>101</v>
      </c>
      <c r="B108" s="7" t="s">
        <v>141</v>
      </c>
      <c r="C108" s="7">
        <v>1972</v>
      </c>
      <c r="D108" s="7">
        <v>1</v>
      </c>
      <c r="E108" s="7">
        <v>0</v>
      </c>
      <c r="F108" s="7">
        <v>2</v>
      </c>
      <c r="G108" s="7">
        <v>4</v>
      </c>
      <c r="H108" s="7">
        <f>SUM('на 01.11.2018'!H108)</f>
        <v>8</v>
      </c>
      <c r="I108" s="22">
        <f t="shared" si="1"/>
        <v>101.6</v>
      </c>
      <c r="J108" s="8">
        <f>SUM('на 01.11.2018'!J108)</f>
        <v>101.6</v>
      </c>
      <c r="K108" s="22">
        <v>0</v>
      </c>
      <c r="L108" s="5" t="s">
        <v>218</v>
      </c>
      <c r="M108" s="84"/>
      <c r="O108" s="59"/>
      <c r="P108" s="48"/>
    </row>
    <row r="109" spans="1:16" ht="11.25" customHeight="1">
      <c r="A109" s="7">
        <v>102</v>
      </c>
      <c r="B109" s="7" t="s">
        <v>142</v>
      </c>
      <c r="C109" s="7">
        <v>1972</v>
      </c>
      <c r="D109" s="7">
        <v>1</v>
      </c>
      <c r="E109" s="7">
        <v>0</v>
      </c>
      <c r="F109" s="7">
        <v>2</v>
      </c>
      <c r="G109" s="7">
        <v>5</v>
      </c>
      <c r="H109" s="7">
        <f>SUM('на 01.11.2018'!H109)</f>
        <v>8</v>
      </c>
      <c r="I109" s="22">
        <f t="shared" si="1"/>
        <v>115.4</v>
      </c>
      <c r="J109" s="8">
        <f>SUM('на 01.11.2018'!J109)</f>
        <v>115.4</v>
      </c>
      <c r="K109" s="22">
        <v>0</v>
      </c>
      <c r="L109" s="5" t="s">
        <v>218</v>
      </c>
      <c r="M109" s="84"/>
      <c r="O109" s="59"/>
      <c r="P109" s="48"/>
    </row>
    <row r="110" spans="1:16" ht="11.25" customHeight="1">
      <c r="A110" s="7">
        <v>103</v>
      </c>
      <c r="B110" s="7" t="s">
        <v>143</v>
      </c>
      <c r="C110" s="7">
        <v>1972</v>
      </c>
      <c r="D110" s="7">
        <v>1</v>
      </c>
      <c r="E110" s="7">
        <v>0</v>
      </c>
      <c r="F110" s="7">
        <v>2</v>
      </c>
      <c r="G110" s="7">
        <v>4</v>
      </c>
      <c r="H110" s="7">
        <f>SUM('на 01.11.2018'!H110)</f>
        <v>9</v>
      </c>
      <c r="I110" s="22">
        <f t="shared" si="1"/>
        <v>78.1</v>
      </c>
      <c r="J110" s="8">
        <f>SUM('на 01.11.2018'!J110)</f>
        <v>78.1</v>
      </c>
      <c r="K110" s="22">
        <v>0</v>
      </c>
      <c r="L110" s="5" t="s">
        <v>218</v>
      </c>
      <c r="M110" s="84"/>
      <c r="O110" s="59"/>
      <c r="P110" s="48"/>
    </row>
    <row r="111" spans="1:16" ht="11.25" customHeight="1">
      <c r="A111" s="7">
        <v>104</v>
      </c>
      <c r="B111" s="7" t="s">
        <v>144</v>
      </c>
      <c r="C111" s="7">
        <v>1972</v>
      </c>
      <c r="D111" s="7">
        <v>1</v>
      </c>
      <c r="E111" s="7">
        <v>0</v>
      </c>
      <c r="F111" s="7">
        <v>2</v>
      </c>
      <c r="G111" s="7">
        <v>4</v>
      </c>
      <c r="H111" s="7">
        <f>SUM('на 01.11.2018'!H111)</f>
        <v>5</v>
      </c>
      <c r="I111" s="22">
        <f t="shared" si="1"/>
        <v>78.8</v>
      </c>
      <c r="J111" s="8">
        <f>SUM('на 01.11.2018'!J111)</f>
        <v>78.8</v>
      </c>
      <c r="K111" s="22">
        <v>0</v>
      </c>
      <c r="L111" s="5" t="s">
        <v>218</v>
      </c>
      <c r="M111" s="84"/>
      <c r="O111" s="59"/>
      <c r="P111" s="48"/>
    </row>
    <row r="112" spans="1:16" ht="11.25" customHeight="1">
      <c r="A112" s="7">
        <v>105</v>
      </c>
      <c r="B112" s="7" t="s">
        <v>145</v>
      </c>
      <c r="C112" s="7">
        <v>1972</v>
      </c>
      <c r="D112" s="7">
        <v>1</v>
      </c>
      <c r="E112" s="7">
        <v>1</v>
      </c>
      <c r="F112" s="7">
        <v>1</v>
      </c>
      <c r="G112" s="7">
        <v>2</v>
      </c>
      <c r="H112" s="7">
        <f>SUM('на 01.11.2018'!H112)</f>
        <v>7</v>
      </c>
      <c r="I112" s="22">
        <f t="shared" si="1"/>
        <v>79.3</v>
      </c>
      <c r="J112" s="8">
        <f>SUM('на 01.11.2018'!J112)</f>
        <v>79.3</v>
      </c>
      <c r="K112" s="22">
        <v>0</v>
      </c>
      <c r="L112" s="5" t="s">
        <v>218</v>
      </c>
      <c r="M112" s="84"/>
      <c r="O112" s="59"/>
      <c r="P112" s="48"/>
    </row>
    <row r="113" spans="1:16" ht="11.25" customHeight="1">
      <c r="A113" s="7">
        <v>106</v>
      </c>
      <c r="B113" s="7" t="s">
        <v>146</v>
      </c>
      <c r="C113" s="7">
        <v>1975</v>
      </c>
      <c r="D113" s="7">
        <v>1</v>
      </c>
      <c r="E113" s="7">
        <v>0</v>
      </c>
      <c r="F113" s="7">
        <v>2</v>
      </c>
      <c r="G113" s="7">
        <v>4</v>
      </c>
      <c r="H113" s="7">
        <f>SUM('на 01.11.2018'!H113)</f>
        <v>5</v>
      </c>
      <c r="I113" s="22">
        <f t="shared" si="1"/>
        <v>78</v>
      </c>
      <c r="J113" s="8">
        <f>SUM('на 01.11.2018'!J113)</f>
        <v>78</v>
      </c>
      <c r="K113" s="22">
        <v>0</v>
      </c>
      <c r="L113" s="5" t="s">
        <v>218</v>
      </c>
      <c r="M113" s="84"/>
      <c r="O113" s="59"/>
      <c r="P113" s="48"/>
    </row>
    <row r="114" spans="1:16" ht="11.25" customHeight="1">
      <c r="A114" s="7">
        <v>107</v>
      </c>
      <c r="B114" s="7" t="s">
        <v>147</v>
      </c>
      <c r="C114" s="7">
        <v>1973</v>
      </c>
      <c r="D114" s="7">
        <v>1</v>
      </c>
      <c r="E114" s="7">
        <v>0</v>
      </c>
      <c r="F114" s="7">
        <v>2</v>
      </c>
      <c r="G114" s="7">
        <v>4</v>
      </c>
      <c r="H114" s="7">
        <f>SUM('на 01.11.2018'!H114)</f>
        <v>4</v>
      </c>
      <c r="I114" s="22">
        <f t="shared" si="1"/>
        <v>78.3</v>
      </c>
      <c r="J114" s="8">
        <f>SUM('на 01.11.2018'!J114)</f>
        <v>78.3</v>
      </c>
      <c r="K114" s="22">
        <v>0</v>
      </c>
      <c r="L114" s="5" t="s">
        <v>218</v>
      </c>
      <c r="M114" s="84"/>
      <c r="O114" s="59"/>
      <c r="P114" s="48"/>
    </row>
    <row r="115" spans="1:16" ht="11.25" customHeight="1">
      <c r="A115" s="7">
        <v>108</v>
      </c>
      <c r="B115" s="7" t="s">
        <v>148</v>
      </c>
      <c r="C115" s="7">
        <v>1975</v>
      </c>
      <c r="D115" s="7">
        <v>1</v>
      </c>
      <c r="E115" s="7">
        <v>0</v>
      </c>
      <c r="F115" s="7">
        <v>2</v>
      </c>
      <c r="G115" s="7">
        <v>4</v>
      </c>
      <c r="H115" s="7">
        <f>SUM('на 01.11.2018'!H115)</f>
        <v>6</v>
      </c>
      <c r="I115" s="22">
        <f t="shared" si="1"/>
        <v>95.4</v>
      </c>
      <c r="J115" s="8">
        <f>SUM('на 01.11.2018'!J115)</f>
        <v>95.4</v>
      </c>
      <c r="K115" s="22">
        <v>0</v>
      </c>
      <c r="L115" s="5" t="s">
        <v>218</v>
      </c>
      <c r="M115" s="84"/>
      <c r="O115" s="59"/>
      <c r="P115" s="48"/>
    </row>
    <row r="116" spans="1:16" ht="11.25" customHeight="1">
      <c r="A116" s="7">
        <v>109</v>
      </c>
      <c r="B116" s="7" t="s">
        <v>149</v>
      </c>
      <c r="C116" s="7">
        <v>1973</v>
      </c>
      <c r="D116" s="7">
        <v>1</v>
      </c>
      <c r="E116" s="7">
        <v>0</v>
      </c>
      <c r="F116" s="7">
        <v>2</v>
      </c>
      <c r="G116" s="7">
        <v>4</v>
      </c>
      <c r="H116" s="7">
        <f>SUM('на 01.11.2018'!H116)</f>
        <v>5</v>
      </c>
      <c r="I116" s="22">
        <f t="shared" si="1"/>
        <v>79.4</v>
      </c>
      <c r="J116" s="8">
        <f>SUM('на 01.11.2018'!J116)</f>
        <v>79.4</v>
      </c>
      <c r="K116" s="22">
        <v>0</v>
      </c>
      <c r="L116" s="5" t="s">
        <v>218</v>
      </c>
      <c r="M116" s="84"/>
      <c r="O116" s="59"/>
      <c r="P116" s="48"/>
    </row>
    <row r="117" spans="1:16" ht="11.25" customHeight="1">
      <c r="A117" s="7">
        <v>110</v>
      </c>
      <c r="B117" s="7" t="s">
        <v>150</v>
      </c>
      <c r="C117" s="7">
        <v>1975</v>
      </c>
      <c r="D117" s="7">
        <v>1</v>
      </c>
      <c r="E117" s="7">
        <v>0</v>
      </c>
      <c r="F117" s="7">
        <v>2</v>
      </c>
      <c r="G117" s="7">
        <v>4</v>
      </c>
      <c r="H117" s="7">
        <f>SUM('на 01.11.2018'!H117)</f>
        <v>7</v>
      </c>
      <c r="I117" s="22">
        <f t="shared" si="1"/>
        <v>97.8</v>
      </c>
      <c r="J117" s="8">
        <f>SUM('на 01.11.2018'!J117)</f>
        <v>97.8</v>
      </c>
      <c r="K117" s="22">
        <v>0</v>
      </c>
      <c r="L117" s="5" t="s">
        <v>218</v>
      </c>
      <c r="M117" s="84"/>
      <c r="O117" s="59"/>
      <c r="P117" s="48"/>
    </row>
    <row r="118" spans="1:16" ht="11.25" customHeight="1">
      <c r="A118" s="7">
        <v>111</v>
      </c>
      <c r="B118" s="7" t="s">
        <v>151</v>
      </c>
      <c r="C118" s="7">
        <v>1975</v>
      </c>
      <c r="D118" s="7">
        <v>1</v>
      </c>
      <c r="E118" s="7">
        <v>0</v>
      </c>
      <c r="F118" s="7">
        <v>2</v>
      </c>
      <c r="G118" s="7">
        <v>4</v>
      </c>
      <c r="H118" s="7">
        <f>SUM('на 01.11.2018'!H118)</f>
        <v>4</v>
      </c>
      <c r="I118" s="22">
        <f t="shared" si="1"/>
        <v>88.6</v>
      </c>
      <c r="J118" s="8">
        <f>SUM('на 01.11.2018'!J118)</f>
        <v>88.6</v>
      </c>
      <c r="K118" s="22">
        <v>0</v>
      </c>
      <c r="L118" s="5" t="s">
        <v>218</v>
      </c>
      <c r="M118" s="84"/>
      <c r="O118" s="59"/>
      <c r="P118" s="48"/>
    </row>
    <row r="119" spans="1:16" ht="11.25" customHeight="1">
      <c r="A119" s="7">
        <v>112</v>
      </c>
      <c r="B119" s="7" t="s">
        <v>191</v>
      </c>
      <c r="C119" s="7">
        <v>1976</v>
      </c>
      <c r="D119" s="7">
        <v>2</v>
      </c>
      <c r="E119" s="7">
        <v>1</v>
      </c>
      <c r="F119" s="7">
        <v>8</v>
      </c>
      <c r="G119" s="7">
        <v>18</v>
      </c>
      <c r="H119" s="7">
        <f>SUM('на 01.11.2018'!H119)</f>
        <v>19</v>
      </c>
      <c r="I119" s="22">
        <f aca="true" t="shared" si="2" ref="I119:I175">SUM(J119:K119)</f>
        <v>347.2</v>
      </c>
      <c r="J119" s="8">
        <f>SUM('на 01.11.2018'!J119)</f>
        <v>347.2</v>
      </c>
      <c r="K119" s="22">
        <v>0</v>
      </c>
      <c r="L119" s="5" t="s">
        <v>218</v>
      </c>
      <c r="M119" s="84"/>
      <c r="O119" s="59"/>
      <c r="P119" s="48"/>
    </row>
    <row r="120" spans="1:16" ht="11.25" customHeight="1">
      <c r="A120" s="7">
        <v>113</v>
      </c>
      <c r="B120" s="7" t="s">
        <v>192</v>
      </c>
      <c r="C120" s="7">
        <v>1975</v>
      </c>
      <c r="D120" s="7">
        <v>1</v>
      </c>
      <c r="E120" s="7">
        <v>1</v>
      </c>
      <c r="F120" s="7">
        <v>2</v>
      </c>
      <c r="G120" s="7">
        <v>5</v>
      </c>
      <c r="H120" s="7">
        <f>SUM('на 01.11.2018'!H120)</f>
        <v>5</v>
      </c>
      <c r="I120" s="22">
        <f t="shared" si="2"/>
        <v>94.1</v>
      </c>
      <c r="J120" s="8">
        <f>SUM('на 01.11.2018'!J120)</f>
        <v>94.1</v>
      </c>
      <c r="K120" s="22">
        <v>0</v>
      </c>
      <c r="L120" s="5" t="s">
        <v>218</v>
      </c>
      <c r="M120" s="84"/>
      <c r="O120" s="59"/>
      <c r="P120" s="48"/>
    </row>
    <row r="121" spans="1:16" ht="11.25" customHeight="1">
      <c r="A121" s="7">
        <v>114</v>
      </c>
      <c r="B121" s="7" t="s">
        <v>152</v>
      </c>
      <c r="C121" s="7">
        <v>1975</v>
      </c>
      <c r="D121" s="7">
        <v>1</v>
      </c>
      <c r="E121" s="7">
        <v>0</v>
      </c>
      <c r="F121" s="7">
        <v>2</v>
      </c>
      <c r="G121" s="7">
        <v>4</v>
      </c>
      <c r="H121" s="7">
        <f>SUM('на 01.11.2018'!H121)</f>
        <v>4</v>
      </c>
      <c r="I121" s="22">
        <f t="shared" si="2"/>
        <v>77.8</v>
      </c>
      <c r="J121" s="8">
        <f>SUM('на 01.11.2018'!J121)</f>
        <v>77.8</v>
      </c>
      <c r="K121" s="22">
        <v>0</v>
      </c>
      <c r="L121" s="5" t="s">
        <v>218</v>
      </c>
      <c r="M121" s="84"/>
      <c r="O121" s="59"/>
      <c r="P121" s="48"/>
    </row>
    <row r="122" spans="1:16" ht="11.25" customHeight="1">
      <c r="A122" s="7">
        <v>115</v>
      </c>
      <c r="B122" s="7" t="s">
        <v>153</v>
      </c>
      <c r="C122" s="7">
        <v>1975</v>
      </c>
      <c r="D122" s="7">
        <v>1</v>
      </c>
      <c r="E122" s="7">
        <v>0</v>
      </c>
      <c r="F122" s="7">
        <v>2</v>
      </c>
      <c r="G122" s="7">
        <v>4</v>
      </c>
      <c r="H122" s="7">
        <f>SUM('на 01.11.2018'!H122)</f>
        <v>5</v>
      </c>
      <c r="I122" s="22">
        <f t="shared" si="2"/>
        <v>78.6</v>
      </c>
      <c r="J122" s="8">
        <f>SUM('на 01.11.2018'!J122)</f>
        <v>78.6</v>
      </c>
      <c r="K122" s="22">
        <v>0</v>
      </c>
      <c r="L122" s="5" t="s">
        <v>218</v>
      </c>
      <c r="M122" s="84"/>
      <c r="O122" s="59"/>
      <c r="P122" s="48"/>
    </row>
    <row r="123" spans="1:16" ht="12" customHeight="1">
      <c r="A123" s="7">
        <v>116</v>
      </c>
      <c r="B123" s="7" t="s">
        <v>155</v>
      </c>
      <c r="C123" s="7"/>
      <c r="D123" s="7">
        <v>2</v>
      </c>
      <c r="E123" s="7"/>
      <c r="F123" s="7">
        <v>10</v>
      </c>
      <c r="G123" s="7"/>
      <c r="H123" s="7">
        <f>SUM('на 01.11.2018'!H123)</f>
        <v>18</v>
      </c>
      <c r="I123" s="22">
        <f t="shared" si="2"/>
        <v>696.4000000000001</v>
      </c>
      <c r="J123" s="8">
        <f>SUM('на 01.11.2018'!J123)</f>
        <v>367.8</v>
      </c>
      <c r="K123" s="22">
        <f>SUM('на 01.11.2018'!K123)</f>
        <v>328.6</v>
      </c>
      <c r="L123" s="35" t="s">
        <v>226</v>
      </c>
      <c r="M123" s="90" t="s">
        <v>277</v>
      </c>
      <c r="O123" s="59"/>
      <c r="P123" s="48"/>
    </row>
    <row r="124" spans="1:16" ht="12" customHeight="1">
      <c r="A124" s="7">
        <v>117</v>
      </c>
      <c r="B124" s="7" t="s">
        <v>154</v>
      </c>
      <c r="C124" s="7">
        <v>1928</v>
      </c>
      <c r="D124" s="7">
        <v>2</v>
      </c>
      <c r="E124" s="7">
        <v>1</v>
      </c>
      <c r="F124" s="7">
        <v>4</v>
      </c>
      <c r="G124" s="7">
        <v>12</v>
      </c>
      <c r="H124" s="7">
        <f>SUM('на 01.11.2018'!H124)</f>
        <v>11</v>
      </c>
      <c r="I124" s="22">
        <f t="shared" si="2"/>
        <v>294.71</v>
      </c>
      <c r="J124" s="8">
        <f>SUM('на 01.11.2018'!J124)</f>
        <v>294.71</v>
      </c>
      <c r="K124" s="22">
        <v>0</v>
      </c>
      <c r="L124" s="5" t="s">
        <v>218</v>
      </c>
      <c r="M124" s="90"/>
      <c r="O124" s="59"/>
      <c r="P124" s="48"/>
    </row>
    <row r="125" spans="1:16" ht="12" customHeight="1">
      <c r="A125" s="7">
        <v>118</v>
      </c>
      <c r="B125" s="7" t="s">
        <v>231</v>
      </c>
      <c r="C125" s="7"/>
      <c r="D125" s="7"/>
      <c r="E125" s="7"/>
      <c r="F125" s="7">
        <v>12</v>
      </c>
      <c r="G125" s="7"/>
      <c r="H125" s="7">
        <f>SUM('на 01.11.2018'!H125)</f>
        <v>32</v>
      </c>
      <c r="I125" s="22">
        <f t="shared" si="2"/>
        <v>374.1</v>
      </c>
      <c r="J125" s="8">
        <f>SUM('на 01.11.2018'!J125)</f>
        <v>374.1</v>
      </c>
      <c r="K125" s="22">
        <v>0</v>
      </c>
      <c r="L125" s="5" t="s">
        <v>218</v>
      </c>
      <c r="M125" s="90"/>
      <c r="O125" s="59"/>
      <c r="P125" s="48"/>
    </row>
    <row r="126" spans="1:16" ht="12" customHeight="1">
      <c r="A126" s="7">
        <v>119</v>
      </c>
      <c r="B126" s="7" t="s">
        <v>156</v>
      </c>
      <c r="C126" s="7">
        <v>1986</v>
      </c>
      <c r="D126" s="7">
        <v>2</v>
      </c>
      <c r="E126" s="7">
        <v>2</v>
      </c>
      <c r="F126" s="7">
        <v>14</v>
      </c>
      <c r="G126" s="7">
        <v>26</v>
      </c>
      <c r="H126" s="7">
        <f>SUM('на 01.11.2018'!H126)</f>
        <v>38</v>
      </c>
      <c r="I126" s="22">
        <f t="shared" si="2"/>
        <v>640.2</v>
      </c>
      <c r="J126" s="8">
        <f>SUM('на 01.11.2018'!J126)</f>
        <v>640.2</v>
      </c>
      <c r="K126" s="22">
        <v>0</v>
      </c>
      <c r="L126" s="5" t="s">
        <v>218</v>
      </c>
      <c r="M126" s="90"/>
      <c r="O126" s="59"/>
      <c r="P126" s="48"/>
    </row>
    <row r="127" spans="1:16" ht="12" customHeight="1">
      <c r="A127" s="7">
        <v>120</v>
      </c>
      <c r="B127" s="7" t="s">
        <v>157</v>
      </c>
      <c r="C127" s="7"/>
      <c r="D127" s="7"/>
      <c r="E127" s="7"/>
      <c r="F127" s="7">
        <v>12</v>
      </c>
      <c r="G127" s="7"/>
      <c r="H127" s="7">
        <f>SUM('на 01.11.2018'!H127)</f>
        <v>21</v>
      </c>
      <c r="I127" s="22">
        <f t="shared" si="2"/>
        <v>339.7</v>
      </c>
      <c r="J127" s="8">
        <f>SUM('на 01.11.2018'!J127)</f>
        <v>339.7</v>
      </c>
      <c r="K127" s="22">
        <v>0</v>
      </c>
      <c r="L127" s="5" t="s">
        <v>218</v>
      </c>
      <c r="M127" s="90"/>
      <c r="O127" s="59"/>
      <c r="P127" s="48"/>
    </row>
    <row r="128" spans="1:16" ht="12" customHeight="1">
      <c r="A128" s="7">
        <v>121</v>
      </c>
      <c r="B128" s="7" t="s">
        <v>275</v>
      </c>
      <c r="C128" s="7">
        <v>2017</v>
      </c>
      <c r="D128" s="7">
        <v>3</v>
      </c>
      <c r="E128" s="7"/>
      <c r="F128" s="7">
        <v>51</v>
      </c>
      <c r="G128" s="7">
        <v>74</v>
      </c>
      <c r="H128" s="7">
        <f>SUM('на 01.11.2018'!H128)</f>
        <v>84</v>
      </c>
      <c r="I128" s="22">
        <f t="shared" si="2"/>
        <v>1889.4</v>
      </c>
      <c r="J128" s="8">
        <f>SUM('на 01.11.2018'!J128)</f>
        <v>1889.4</v>
      </c>
      <c r="K128" s="22">
        <v>0</v>
      </c>
      <c r="L128" s="5"/>
      <c r="M128" s="90"/>
      <c r="O128" s="59"/>
      <c r="P128" s="48"/>
    </row>
    <row r="129" spans="1:16" ht="12" customHeight="1">
      <c r="A129" s="7">
        <v>122</v>
      </c>
      <c r="B129" s="7" t="s">
        <v>158</v>
      </c>
      <c r="C129" s="7">
        <v>1907</v>
      </c>
      <c r="D129" s="7">
        <v>2</v>
      </c>
      <c r="E129" s="7">
        <v>7</v>
      </c>
      <c r="F129" s="7">
        <v>48</v>
      </c>
      <c r="G129" s="7">
        <v>69</v>
      </c>
      <c r="H129" s="7">
        <f>SUM('на 01.11.2018'!H129)</f>
        <v>83</v>
      </c>
      <c r="I129" s="22">
        <f t="shared" si="2"/>
        <v>2311.6</v>
      </c>
      <c r="J129" s="8">
        <f>SUM('на 01.11.2018'!J129)</f>
        <v>1984.9</v>
      </c>
      <c r="K129" s="22">
        <f>SUM('на 01.11.2018'!K129)</f>
        <v>326.7</v>
      </c>
      <c r="L129" s="5" t="s">
        <v>218</v>
      </c>
      <c r="M129" s="90"/>
      <c r="O129" s="59"/>
      <c r="P129" s="48"/>
    </row>
    <row r="130" spans="1:16" ht="12" customHeight="1">
      <c r="A130" s="7">
        <v>123</v>
      </c>
      <c r="B130" s="7" t="s">
        <v>247</v>
      </c>
      <c r="C130" s="7">
        <v>1990</v>
      </c>
      <c r="D130" s="7">
        <v>5</v>
      </c>
      <c r="E130" s="7">
        <v>3</v>
      </c>
      <c r="F130" s="7">
        <v>90</v>
      </c>
      <c r="G130" s="7">
        <v>87</v>
      </c>
      <c r="H130" s="7">
        <f>SUM('на 01.11.2018'!H130)</f>
        <v>172</v>
      </c>
      <c r="I130" s="22">
        <f t="shared" si="2"/>
        <v>4113.2</v>
      </c>
      <c r="J130" s="8">
        <f>SUM('на 01.11.2018'!J130)</f>
        <v>4113.2</v>
      </c>
      <c r="K130" s="22">
        <v>0</v>
      </c>
      <c r="L130" s="5" t="s">
        <v>218</v>
      </c>
      <c r="M130" s="90"/>
      <c r="O130" s="59"/>
      <c r="P130" s="48"/>
    </row>
    <row r="131" spans="1:16" ht="12" customHeight="1">
      <c r="A131" s="7">
        <v>124</v>
      </c>
      <c r="B131" s="7" t="s">
        <v>159</v>
      </c>
      <c r="C131" s="7">
        <v>1927</v>
      </c>
      <c r="D131" s="7">
        <v>1</v>
      </c>
      <c r="E131" s="7">
        <v>0</v>
      </c>
      <c r="F131" s="7">
        <v>3</v>
      </c>
      <c r="G131" s="7">
        <v>7</v>
      </c>
      <c r="H131" s="7">
        <f>SUM('на 01.11.2018'!H131)</f>
        <v>7</v>
      </c>
      <c r="I131" s="22">
        <f t="shared" si="2"/>
        <v>113.8</v>
      </c>
      <c r="J131" s="8">
        <f>SUM('на 01.11.2018'!J131)</f>
        <v>113.8</v>
      </c>
      <c r="K131" s="22">
        <v>0</v>
      </c>
      <c r="L131" s="5" t="s">
        <v>218</v>
      </c>
      <c r="M131" s="90"/>
      <c r="O131" s="59"/>
      <c r="P131" s="48"/>
    </row>
    <row r="132" spans="1:16" ht="12" customHeight="1">
      <c r="A132" s="7">
        <v>125</v>
      </c>
      <c r="B132" s="7" t="s">
        <v>160</v>
      </c>
      <c r="C132" s="7">
        <v>1926</v>
      </c>
      <c r="D132" s="7">
        <v>1</v>
      </c>
      <c r="E132" s="7">
        <v>0</v>
      </c>
      <c r="F132" s="7">
        <v>3</v>
      </c>
      <c r="G132" s="7">
        <v>5</v>
      </c>
      <c r="H132" s="7">
        <f>SUM('на 01.11.2018'!H132)</f>
        <v>6</v>
      </c>
      <c r="I132" s="22">
        <f t="shared" si="2"/>
        <v>202.4</v>
      </c>
      <c r="J132" s="8">
        <f>SUM('на 01.11.2018'!J132)</f>
        <v>202.4</v>
      </c>
      <c r="K132" s="22">
        <v>0</v>
      </c>
      <c r="L132" s="5" t="s">
        <v>218</v>
      </c>
      <c r="M132" s="90"/>
      <c r="O132" s="59"/>
      <c r="P132" s="48"/>
    </row>
    <row r="133" spans="1:16" ht="12" customHeight="1">
      <c r="A133" s="7">
        <v>126</v>
      </c>
      <c r="B133" s="7" t="s">
        <v>161</v>
      </c>
      <c r="C133" s="7" t="s">
        <v>48</v>
      </c>
      <c r="D133" s="7">
        <v>2</v>
      </c>
      <c r="E133" s="7">
        <v>1</v>
      </c>
      <c r="F133" s="7">
        <v>5</v>
      </c>
      <c r="G133" s="7">
        <v>6</v>
      </c>
      <c r="H133" s="7">
        <f>SUM('на 01.11.2018'!H133)</f>
        <v>6</v>
      </c>
      <c r="I133" s="22">
        <f t="shared" si="2"/>
        <v>134.7</v>
      </c>
      <c r="J133" s="8">
        <f>SUM('на 01.11.2018'!J133)</f>
        <v>134.7</v>
      </c>
      <c r="K133" s="22">
        <v>0</v>
      </c>
      <c r="L133" s="5" t="s">
        <v>218</v>
      </c>
      <c r="M133" s="90"/>
      <c r="O133" s="59"/>
      <c r="P133" s="48"/>
    </row>
    <row r="134" spans="1:16" ht="12" customHeight="1">
      <c r="A134" s="5">
        <v>127</v>
      </c>
      <c r="B134" s="7" t="s">
        <v>162</v>
      </c>
      <c r="C134" s="7" t="s">
        <v>48</v>
      </c>
      <c r="D134" s="7">
        <v>3</v>
      </c>
      <c r="E134" s="7">
        <v>4</v>
      </c>
      <c r="F134" s="7">
        <v>38</v>
      </c>
      <c r="G134" s="7">
        <v>64</v>
      </c>
      <c r="H134" s="7">
        <f>SUM('на 01.11.2018'!H134)</f>
        <v>76</v>
      </c>
      <c r="I134" s="22">
        <f t="shared" si="2"/>
        <v>1795.7</v>
      </c>
      <c r="J134" s="8">
        <f>SUM('на 01.11.2018'!J134)</f>
        <v>1524.2</v>
      </c>
      <c r="K134" s="22">
        <f>SUM('на 01.11.2018'!K134)</f>
        <v>271.5</v>
      </c>
      <c r="L134" s="5" t="s">
        <v>218</v>
      </c>
      <c r="M134" s="90"/>
      <c r="O134" s="59"/>
      <c r="P134" s="48"/>
    </row>
    <row r="135" spans="1:16" ht="12" customHeight="1">
      <c r="A135" s="7">
        <v>128</v>
      </c>
      <c r="B135" s="7" t="s">
        <v>274</v>
      </c>
      <c r="C135" s="7">
        <v>2017</v>
      </c>
      <c r="D135" s="7">
        <v>3</v>
      </c>
      <c r="E135" s="7"/>
      <c r="F135" s="7">
        <v>18</v>
      </c>
      <c r="G135" s="7">
        <v>25</v>
      </c>
      <c r="H135" s="7"/>
      <c r="I135" s="22">
        <f>SUM(J135:K135)</f>
        <v>661.5</v>
      </c>
      <c r="J135" s="8">
        <f>SUM('на 01.11.2018'!J135)</f>
        <v>661.5</v>
      </c>
      <c r="K135" s="22">
        <f>SUM('на 01.11.2018'!K135)</f>
        <v>0</v>
      </c>
      <c r="L135" s="5"/>
      <c r="M135" s="90"/>
      <c r="O135" s="59"/>
      <c r="P135" s="48"/>
    </row>
    <row r="136" spans="1:16" ht="12" customHeight="1">
      <c r="A136" s="5">
        <v>129</v>
      </c>
      <c r="B136" s="7" t="s">
        <v>5</v>
      </c>
      <c r="C136" s="7">
        <v>1992</v>
      </c>
      <c r="D136" s="7">
        <v>2</v>
      </c>
      <c r="E136" s="7"/>
      <c r="F136" s="7">
        <v>8</v>
      </c>
      <c r="G136" s="7"/>
      <c r="H136" s="7">
        <f>SUM('на 01.11.2018'!H136)</f>
        <v>21</v>
      </c>
      <c r="I136" s="22">
        <f t="shared" si="2"/>
        <v>364</v>
      </c>
      <c r="J136" s="8">
        <f>SUM('на 01.11.2018'!J136)</f>
        <v>364</v>
      </c>
      <c r="K136" s="22">
        <v>0</v>
      </c>
      <c r="L136" s="5" t="s">
        <v>218</v>
      </c>
      <c r="M136" s="90"/>
      <c r="O136" s="59"/>
      <c r="P136" s="48"/>
    </row>
    <row r="137" spans="1:16" ht="12" customHeight="1">
      <c r="A137" s="7">
        <v>130</v>
      </c>
      <c r="B137" s="7" t="s">
        <v>31</v>
      </c>
      <c r="C137" s="7">
        <v>1992</v>
      </c>
      <c r="D137" s="7">
        <v>3</v>
      </c>
      <c r="E137" s="7">
        <v>2</v>
      </c>
      <c r="F137" s="7">
        <v>24</v>
      </c>
      <c r="G137" s="7">
        <v>54</v>
      </c>
      <c r="H137" s="7">
        <f>SUM('на 01.11.2018'!H137)</f>
        <v>63</v>
      </c>
      <c r="I137" s="22">
        <f t="shared" si="2"/>
        <v>1300.33</v>
      </c>
      <c r="J137" s="8">
        <f>SUM('на 01.11.2018'!J137)</f>
        <v>1300.33</v>
      </c>
      <c r="K137" s="22">
        <v>0</v>
      </c>
      <c r="L137" s="5" t="s">
        <v>218</v>
      </c>
      <c r="M137" s="90"/>
      <c r="O137" s="59"/>
      <c r="P137" s="48"/>
    </row>
    <row r="138" spans="1:16" ht="12" customHeight="1">
      <c r="A138" s="7">
        <v>131</v>
      </c>
      <c r="B138" s="7" t="s">
        <v>163</v>
      </c>
      <c r="C138" s="7">
        <v>1928</v>
      </c>
      <c r="D138" s="7">
        <v>2</v>
      </c>
      <c r="E138" s="7">
        <v>2</v>
      </c>
      <c r="F138" s="7">
        <v>8</v>
      </c>
      <c r="G138" s="7">
        <v>16</v>
      </c>
      <c r="H138" s="7">
        <f>SUM('на 01.11.2018'!H138)</f>
        <v>14</v>
      </c>
      <c r="I138" s="22">
        <f t="shared" si="2"/>
        <v>315.8</v>
      </c>
      <c r="J138" s="8">
        <f>SUM('на 01.11.2018'!J138)</f>
        <v>315.8</v>
      </c>
      <c r="K138" s="22">
        <v>0</v>
      </c>
      <c r="L138" s="5" t="s">
        <v>218</v>
      </c>
      <c r="M138" s="90"/>
      <c r="O138" s="59"/>
      <c r="P138" s="48"/>
    </row>
    <row r="139" spans="1:16" ht="12" customHeight="1">
      <c r="A139" s="7">
        <v>132</v>
      </c>
      <c r="B139" s="7" t="s">
        <v>165</v>
      </c>
      <c r="C139" s="7">
        <v>1928</v>
      </c>
      <c r="D139" s="7">
        <v>2</v>
      </c>
      <c r="E139" s="7">
        <v>2</v>
      </c>
      <c r="F139" s="7">
        <v>8</v>
      </c>
      <c r="G139" s="7">
        <v>15</v>
      </c>
      <c r="H139" s="7">
        <f>SUM('на 01.11.2018'!H139)</f>
        <v>18</v>
      </c>
      <c r="I139" s="22">
        <f t="shared" si="2"/>
        <v>317.5</v>
      </c>
      <c r="J139" s="8">
        <f>SUM('на 01.11.2018'!J139)</f>
        <v>317.5</v>
      </c>
      <c r="K139" s="22">
        <v>0</v>
      </c>
      <c r="L139" s="5" t="s">
        <v>218</v>
      </c>
      <c r="M139" s="90"/>
      <c r="O139" s="59"/>
      <c r="P139" s="48"/>
    </row>
    <row r="140" spans="1:16" ht="12" customHeight="1">
      <c r="A140" s="7">
        <v>133</v>
      </c>
      <c r="B140" s="7" t="s">
        <v>166</v>
      </c>
      <c r="C140" s="7">
        <v>1928</v>
      </c>
      <c r="D140" s="7">
        <v>2</v>
      </c>
      <c r="E140" s="7">
        <v>2</v>
      </c>
      <c r="F140" s="7">
        <v>8</v>
      </c>
      <c r="G140" s="7">
        <v>16</v>
      </c>
      <c r="H140" s="7">
        <f>SUM('на 01.11.2018'!H140)</f>
        <v>17</v>
      </c>
      <c r="I140" s="22">
        <f t="shared" si="2"/>
        <v>314.1</v>
      </c>
      <c r="J140" s="8">
        <f>SUM('на 01.11.2018'!J140)</f>
        <v>314.1</v>
      </c>
      <c r="K140" s="22">
        <v>0</v>
      </c>
      <c r="L140" s="5" t="s">
        <v>218</v>
      </c>
      <c r="M140" s="90"/>
      <c r="O140" s="59"/>
      <c r="P140" s="48"/>
    </row>
    <row r="141" spans="1:16" ht="12" customHeight="1">
      <c r="A141" s="5">
        <v>134</v>
      </c>
      <c r="B141" s="7" t="s">
        <v>167</v>
      </c>
      <c r="C141" s="7">
        <v>1928</v>
      </c>
      <c r="D141" s="7">
        <v>2</v>
      </c>
      <c r="E141" s="7">
        <v>2</v>
      </c>
      <c r="F141" s="7">
        <v>8</v>
      </c>
      <c r="G141" s="7">
        <v>16</v>
      </c>
      <c r="H141" s="7">
        <f>SUM('на 01.11.2018'!H141)</f>
        <v>17</v>
      </c>
      <c r="I141" s="22">
        <f t="shared" si="2"/>
        <v>317.8</v>
      </c>
      <c r="J141" s="8">
        <f>SUM('на 01.11.2018'!J141)</f>
        <v>317.8</v>
      </c>
      <c r="K141" s="22">
        <v>0</v>
      </c>
      <c r="L141" s="5" t="s">
        <v>218</v>
      </c>
      <c r="M141" s="90"/>
      <c r="O141" s="59"/>
      <c r="P141" s="48"/>
    </row>
    <row r="142" spans="1:16" ht="12" customHeight="1">
      <c r="A142" s="5">
        <v>135</v>
      </c>
      <c r="B142" s="7" t="s">
        <v>168</v>
      </c>
      <c r="C142" s="7">
        <v>1930</v>
      </c>
      <c r="D142" s="7">
        <v>2</v>
      </c>
      <c r="E142" s="7">
        <v>2</v>
      </c>
      <c r="F142" s="12">
        <v>8</v>
      </c>
      <c r="G142" s="7">
        <v>16</v>
      </c>
      <c r="H142" s="7">
        <f>SUM('на 01.11.2018'!H142)</f>
        <v>21</v>
      </c>
      <c r="I142" s="22">
        <f t="shared" si="2"/>
        <v>308.2</v>
      </c>
      <c r="J142" s="8">
        <f>SUM('на 01.11.2018'!J142)</f>
        <v>308.2</v>
      </c>
      <c r="K142" s="22">
        <v>0</v>
      </c>
      <c r="L142" s="5" t="s">
        <v>218</v>
      </c>
      <c r="M142" s="90"/>
      <c r="O142" s="59"/>
      <c r="P142" s="48"/>
    </row>
    <row r="143" spans="1:16" ht="12" customHeight="1">
      <c r="A143" s="5">
        <v>136</v>
      </c>
      <c r="B143" s="7" t="s">
        <v>169</v>
      </c>
      <c r="C143" s="7">
        <v>1930</v>
      </c>
      <c r="D143" s="7">
        <v>2</v>
      </c>
      <c r="E143" s="7">
        <v>2</v>
      </c>
      <c r="F143" s="12">
        <v>8</v>
      </c>
      <c r="G143" s="7">
        <v>16</v>
      </c>
      <c r="H143" s="7">
        <f>SUM('на 01.11.2018'!H143)</f>
        <v>19</v>
      </c>
      <c r="I143" s="22">
        <f t="shared" si="2"/>
        <v>324.9</v>
      </c>
      <c r="J143" s="8">
        <f>SUM('на 01.11.2018'!J143)</f>
        <v>324.9</v>
      </c>
      <c r="K143" s="22">
        <v>0</v>
      </c>
      <c r="L143" s="5" t="s">
        <v>218</v>
      </c>
      <c r="M143" s="90"/>
      <c r="O143" s="59"/>
      <c r="P143" s="48"/>
    </row>
    <row r="144" spans="1:16" ht="12" customHeight="1">
      <c r="A144" s="5">
        <v>137</v>
      </c>
      <c r="B144" s="7" t="s">
        <v>170</v>
      </c>
      <c r="C144" s="7">
        <v>1930</v>
      </c>
      <c r="D144" s="7">
        <v>2</v>
      </c>
      <c r="E144" s="7">
        <v>2</v>
      </c>
      <c r="F144" s="7">
        <v>8</v>
      </c>
      <c r="G144" s="7">
        <v>16</v>
      </c>
      <c r="H144" s="7">
        <f>SUM('на 01.11.2018'!H144)</f>
        <v>21</v>
      </c>
      <c r="I144" s="22">
        <f t="shared" si="2"/>
        <v>324.5</v>
      </c>
      <c r="J144" s="8">
        <f>SUM('на 01.11.2018'!J144)</f>
        <v>324.5</v>
      </c>
      <c r="K144" s="22">
        <v>0</v>
      </c>
      <c r="L144" s="5" t="s">
        <v>218</v>
      </c>
      <c r="M144" s="90"/>
      <c r="O144" s="59"/>
      <c r="P144" s="48"/>
    </row>
    <row r="145" spans="1:16" ht="12" customHeight="1">
      <c r="A145" s="5">
        <v>138</v>
      </c>
      <c r="B145" s="7" t="s">
        <v>171</v>
      </c>
      <c r="C145" s="7">
        <v>1930</v>
      </c>
      <c r="D145" s="7">
        <v>2</v>
      </c>
      <c r="E145" s="7">
        <v>2</v>
      </c>
      <c r="F145" s="7">
        <v>8</v>
      </c>
      <c r="G145" s="7">
        <v>16</v>
      </c>
      <c r="H145" s="7">
        <f>SUM('на 01.11.2018'!H145)</f>
        <v>21</v>
      </c>
      <c r="I145" s="22">
        <f t="shared" si="2"/>
        <v>328.5</v>
      </c>
      <c r="J145" s="8">
        <f>SUM('на 01.11.2018'!J145)</f>
        <v>328.5</v>
      </c>
      <c r="K145" s="22">
        <v>0</v>
      </c>
      <c r="L145" s="5" t="s">
        <v>218</v>
      </c>
      <c r="M145" s="90"/>
      <c r="O145" s="59"/>
      <c r="P145" s="48"/>
    </row>
    <row r="146" spans="1:16" ht="12" customHeight="1">
      <c r="A146" s="7">
        <v>139</v>
      </c>
      <c r="B146" s="7" t="s">
        <v>194</v>
      </c>
      <c r="C146" s="7" t="s">
        <v>47</v>
      </c>
      <c r="D146" s="7">
        <v>3</v>
      </c>
      <c r="E146" s="7">
        <v>5</v>
      </c>
      <c r="F146" s="7">
        <v>48</v>
      </c>
      <c r="G146" s="7">
        <v>97</v>
      </c>
      <c r="H146" s="7">
        <f>SUM('на 01.11.2018'!H146)</f>
        <v>95</v>
      </c>
      <c r="I146" s="22">
        <f t="shared" si="2"/>
        <v>2012.6</v>
      </c>
      <c r="J146" s="8">
        <f>SUM('на 01.11.2018'!J146)</f>
        <v>1818.8</v>
      </c>
      <c r="K146" s="22">
        <f>SUM('на 01.11.2018'!K146)</f>
        <v>193.8</v>
      </c>
      <c r="L146" s="5" t="s">
        <v>218</v>
      </c>
      <c r="M146" s="90"/>
      <c r="O146" s="59"/>
      <c r="P146" s="48"/>
    </row>
    <row r="147" spans="1:16" ht="12" customHeight="1">
      <c r="A147" s="7">
        <v>140</v>
      </c>
      <c r="B147" s="7" t="s">
        <v>172</v>
      </c>
      <c r="C147" s="7">
        <v>1980</v>
      </c>
      <c r="D147" s="7">
        <v>3</v>
      </c>
      <c r="E147" s="7">
        <v>3</v>
      </c>
      <c r="F147" s="7">
        <v>27</v>
      </c>
      <c r="G147" s="7">
        <v>54</v>
      </c>
      <c r="H147" s="7">
        <f>SUM('на 01.11.2018'!H147)</f>
        <v>66</v>
      </c>
      <c r="I147" s="22">
        <f t="shared" si="2"/>
        <v>1320.1</v>
      </c>
      <c r="J147" s="8">
        <f>SUM('на 01.11.2018'!J147)</f>
        <v>1320.1</v>
      </c>
      <c r="K147" s="22">
        <v>0</v>
      </c>
      <c r="L147" s="5" t="s">
        <v>218</v>
      </c>
      <c r="M147" s="90"/>
      <c r="O147" s="59"/>
      <c r="P147" s="48"/>
    </row>
    <row r="148" spans="1:16" ht="12" customHeight="1">
      <c r="A148" s="7">
        <v>141</v>
      </c>
      <c r="B148" s="7" t="s">
        <v>198</v>
      </c>
      <c r="C148" s="7">
        <v>2016</v>
      </c>
      <c r="D148" s="7">
        <v>5</v>
      </c>
      <c r="E148" s="7"/>
      <c r="F148" s="7">
        <v>30</v>
      </c>
      <c r="G148" s="7">
        <v>60</v>
      </c>
      <c r="H148" s="7"/>
      <c r="I148" s="8">
        <f>SUM(J148:K148)</f>
        <v>2212.8</v>
      </c>
      <c r="J148" s="22">
        <v>1815.3</v>
      </c>
      <c r="K148" s="22">
        <v>397.5</v>
      </c>
      <c r="L148" s="5"/>
      <c r="M148" s="95" t="s">
        <v>259</v>
      </c>
      <c r="O148" s="59"/>
      <c r="P148" s="48"/>
    </row>
    <row r="149" spans="1:16" ht="12" customHeight="1">
      <c r="A149" s="7">
        <v>142</v>
      </c>
      <c r="B149" s="7" t="s">
        <v>173</v>
      </c>
      <c r="C149" s="7">
        <v>1956</v>
      </c>
      <c r="D149" s="7">
        <v>1</v>
      </c>
      <c r="E149" s="7">
        <v>2</v>
      </c>
      <c r="F149" s="12">
        <v>2</v>
      </c>
      <c r="G149" s="7">
        <v>6</v>
      </c>
      <c r="H149" s="7">
        <f>SUM('на 01.11.2018'!H149)</f>
        <v>4</v>
      </c>
      <c r="I149" s="22">
        <f t="shared" si="2"/>
        <v>81.6</v>
      </c>
      <c r="J149" s="8">
        <f>SUM('на 01.11.2018'!J149)</f>
        <v>81.6</v>
      </c>
      <c r="K149" s="22">
        <v>0</v>
      </c>
      <c r="L149" s="35" t="s">
        <v>224</v>
      </c>
      <c r="M149" s="96"/>
      <c r="O149" s="59"/>
      <c r="P149" s="48"/>
    </row>
    <row r="150" spans="1:16" ht="12" customHeight="1">
      <c r="A150" s="7">
        <v>143</v>
      </c>
      <c r="B150" s="7" t="s">
        <v>174</v>
      </c>
      <c r="C150" s="7">
        <v>1956</v>
      </c>
      <c r="D150" s="7">
        <v>1</v>
      </c>
      <c r="E150" s="7">
        <v>0</v>
      </c>
      <c r="F150" s="12">
        <v>2</v>
      </c>
      <c r="G150" s="7">
        <v>6</v>
      </c>
      <c r="H150" s="7">
        <f>SUM('на 01.11.2018'!H150)</f>
        <v>6</v>
      </c>
      <c r="I150" s="22">
        <f t="shared" si="2"/>
        <v>132.2</v>
      </c>
      <c r="J150" s="8">
        <f>SUM('на 01.11.2018'!J150)</f>
        <v>132.2</v>
      </c>
      <c r="K150" s="22">
        <v>0</v>
      </c>
      <c r="L150" s="5" t="s">
        <v>218</v>
      </c>
      <c r="M150" s="96"/>
      <c r="O150" s="59"/>
      <c r="P150" s="48"/>
    </row>
    <row r="151" spans="1:16" ht="12" customHeight="1">
      <c r="A151" s="7">
        <v>144</v>
      </c>
      <c r="B151" s="7" t="s">
        <v>175</v>
      </c>
      <c r="C151" s="7">
        <v>1956</v>
      </c>
      <c r="D151" s="7">
        <v>1</v>
      </c>
      <c r="E151" s="7">
        <v>0</v>
      </c>
      <c r="F151" s="12">
        <v>4</v>
      </c>
      <c r="G151" s="7">
        <v>5</v>
      </c>
      <c r="H151" s="7">
        <f>SUM('на 01.11.2018'!H151)</f>
        <v>11</v>
      </c>
      <c r="I151" s="22">
        <f t="shared" si="2"/>
        <v>86.5</v>
      </c>
      <c r="J151" s="8">
        <f>SUM('на 01.11.2018'!J151)</f>
        <v>86.5</v>
      </c>
      <c r="K151" s="22">
        <v>0</v>
      </c>
      <c r="L151" s="5" t="s">
        <v>218</v>
      </c>
      <c r="M151" s="96"/>
      <c r="O151" s="59"/>
      <c r="P151" s="48"/>
    </row>
    <row r="152" spans="1:16" ht="12" customHeight="1">
      <c r="A152" s="7">
        <v>145</v>
      </c>
      <c r="B152" s="7" t="s">
        <v>176</v>
      </c>
      <c r="C152" s="7">
        <v>1956</v>
      </c>
      <c r="D152" s="7">
        <v>1</v>
      </c>
      <c r="E152" s="7">
        <v>0</v>
      </c>
      <c r="F152" s="12">
        <v>3</v>
      </c>
      <c r="G152" s="7">
        <v>4</v>
      </c>
      <c r="H152" s="7">
        <f>SUM('на 01.11.2018'!H152)</f>
        <v>5</v>
      </c>
      <c r="I152" s="22">
        <f t="shared" si="2"/>
        <v>96.9</v>
      </c>
      <c r="J152" s="8">
        <f>SUM('на 01.11.2018'!J152)</f>
        <v>96.9</v>
      </c>
      <c r="K152" s="22">
        <v>0</v>
      </c>
      <c r="L152" s="5" t="s">
        <v>218</v>
      </c>
      <c r="M152" s="96"/>
      <c r="O152" s="59"/>
      <c r="P152" s="48"/>
    </row>
    <row r="153" spans="1:16" ht="12" customHeight="1">
      <c r="A153" s="7">
        <v>146</v>
      </c>
      <c r="B153" s="7" t="s">
        <v>177</v>
      </c>
      <c r="C153" s="7">
        <v>1956</v>
      </c>
      <c r="D153" s="7">
        <v>1</v>
      </c>
      <c r="E153" s="7"/>
      <c r="F153" s="12">
        <v>3</v>
      </c>
      <c r="G153" s="7"/>
      <c r="H153" s="7">
        <f>SUM('на 01.11.2018'!H153)</f>
        <v>5</v>
      </c>
      <c r="I153" s="22">
        <f t="shared" si="2"/>
        <v>108.9</v>
      </c>
      <c r="J153" s="8">
        <f>SUM('на 01.11.2018'!J153)</f>
        <v>108.9</v>
      </c>
      <c r="K153" s="22">
        <v>0</v>
      </c>
      <c r="L153" s="5" t="s">
        <v>218</v>
      </c>
      <c r="M153" s="96"/>
      <c r="O153" s="59"/>
      <c r="P153" s="48"/>
    </row>
    <row r="154" spans="1:16" ht="12" customHeight="1">
      <c r="A154" s="7">
        <v>147</v>
      </c>
      <c r="B154" s="7" t="s">
        <v>178</v>
      </c>
      <c r="C154" s="7">
        <v>1956</v>
      </c>
      <c r="D154" s="7">
        <v>1</v>
      </c>
      <c r="E154" s="7"/>
      <c r="F154" s="12">
        <v>4</v>
      </c>
      <c r="G154" s="7"/>
      <c r="H154" s="7">
        <f>SUM('на 01.11.2018'!H154)</f>
        <v>5</v>
      </c>
      <c r="I154" s="22">
        <f t="shared" si="2"/>
        <v>141.1</v>
      </c>
      <c r="J154" s="8">
        <f>SUM('на 01.11.2018'!J154)</f>
        <v>141.1</v>
      </c>
      <c r="K154" s="22">
        <v>0</v>
      </c>
      <c r="L154" s="5" t="s">
        <v>218</v>
      </c>
      <c r="M154" s="96"/>
      <c r="O154" s="59"/>
      <c r="P154" s="48"/>
    </row>
    <row r="155" spans="1:16" ht="12" customHeight="1">
      <c r="A155" s="7">
        <v>148</v>
      </c>
      <c r="B155" s="7" t="s">
        <v>179</v>
      </c>
      <c r="C155" s="7">
        <v>1956</v>
      </c>
      <c r="D155" s="7">
        <v>1</v>
      </c>
      <c r="E155" s="7"/>
      <c r="F155" s="12">
        <v>4</v>
      </c>
      <c r="G155" s="7"/>
      <c r="H155" s="7">
        <f>SUM('на 01.11.2018'!H155)</f>
        <v>5</v>
      </c>
      <c r="I155" s="22">
        <f t="shared" si="2"/>
        <v>127.5</v>
      </c>
      <c r="J155" s="8">
        <f>SUM('на 01.11.2018'!J155)</f>
        <v>127.5</v>
      </c>
      <c r="K155" s="22">
        <v>0</v>
      </c>
      <c r="L155" s="5" t="s">
        <v>218</v>
      </c>
      <c r="M155" s="96"/>
      <c r="O155" s="59"/>
      <c r="P155" s="48"/>
    </row>
    <row r="156" spans="1:16" ht="12" customHeight="1">
      <c r="A156" s="7">
        <v>149</v>
      </c>
      <c r="B156" s="7" t="s">
        <v>180</v>
      </c>
      <c r="C156" s="7">
        <v>2010</v>
      </c>
      <c r="D156" s="7">
        <v>3</v>
      </c>
      <c r="E156" s="7"/>
      <c r="F156" s="12">
        <v>16</v>
      </c>
      <c r="G156" s="7"/>
      <c r="H156" s="7">
        <f>SUM('на 01.11.2018'!H156)</f>
        <v>46</v>
      </c>
      <c r="I156" s="22">
        <f t="shared" si="2"/>
        <v>922.7</v>
      </c>
      <c r="J156" s="8">
        <f>SUM('на 01.11.2018'!J156)</f>
        <v>922.7</v>
      </c>
      <c r="K156" s="22">
        <v>0</v>
      </c>
      <c r="L156" s="5" t="s">
        <v>218</v>
      </c>
      <c r="M156" s="96"/>
      <c r="O156" s="59"/>
      <c r="P156" s="48"/>
    </row>
    <row r="157" spans="1:16" ht="12" customHeight="1">
      <c r="A157" s="7">
        <v>150</v>
      </c>
      <c r="B157" s="7" t="s">
        <v>30</v>
      </c>
      <c r="C157" s="7">
        <v>2011</v>
      </c>
      <c r="D157" s="7">
        <v>3</v>
      </c>
      <c r="E157" s="7"/>
      <c r="F157" s="7">
        <v>24</v>
      </c>
      <c r="G157" s="7">
        <v>3</v>
      </c>
      <c r="H157" s="7">
        <f>SUM('на 01.11.2018'!H157)</f>
        <v>38</v>
      </c>
      <c r="I157" s="22">
        <f t="shared" si="2"/>
        <v>1161.8</v>
      </c>
      <c r="J157" s="8">
        <f>SUM('на 01.11.2018'!J157)</f>
        <v>1161.8</v>
      </c>
      <c r="K157" s="22">
        <v>0</v>
      </c>
      <c r="L157" s="5" t="s">
        <v>218</v>
      </c>
      <c r="M157" s="96"/>
      <c r="O157" s="59"/>
      <c r="P157" s="48"/>
    </row>
    <row r="158" spans="1:16" ht="12" customHeight="1">
      <c r="A158" s="7">
        <v>151</v>
      </c>
      <c r="B158" s="7" t="s">
        <v>181</v>
      </c>
      <c r="C158" s="7">
        <v>1975</v>
      </c>
      <c r="D158" s="7">
        <v>2</v>
      </c>
      <c r="E158" s="7">
        <v>2</v>
      </c>
      <c r="F158" s="7">
        <v>16</v>
      </c>
      <c r="G158" s="7">
        <v>32</v>
      </c>
      <c r="H158" s="7">
        <f>SUM('на 01.11.2018'!H158)</f>
        <v>31</v>
      </c>
      <c r="I158" s="22">
        <f t="shared" si="2"/>
        <v>785.5</v>
      </c>
      <c r="J158" s="8">
        <f>SUM('на 01.11.2018'!J158)</f>
        <v>785.5</v>
      </c>
      <c r="K158" s="22">
        <v>0</v>
      </c>
      <c r="L158" s="5" t="s">
        <v>218</v>
      </c>
      <c r="M158" s="96"/>
      <c r="O158" s="59"/>
      <c r="P158" s="48"/>
    </row>
    <row r="159" spans="1:16" ht="12" customHeight="1">
      <c r="A159" s="7">
        <v>152</v>
      </c>
      <c r="B159" s="7" t="s">
        <v>182</v>
      </c>
      <c r="C159" s="7">
        <v>1977</v>
      </c>
      <c r="D159" s="7">
        <v>2</v>
      </c>
      <c r="E159" s="12">
        <v>2</v>
      </c>
      <c r="F159" s="7">
        <v>16</v>
      </c>
      <c r="G159" s="7">
        <v>32</v>
      </c>
      <c r="H159" s="7">
        <f>SUM('на 01.11.2018'!H159)</f>
        <v>41</v>
      </c>
      <c r="I159" s="22">
        <f t="shared" si="2"/>
        <v>794.5</v>
      </c>
      <c r="J159" s="8">
        <f>SUM('на 01.11.2018'!J159)</f>
        <v>794.5</v>
      </c>
      <c r="K159" s="22">
        <v>0</v>
      </c>
      <c r="L159" s="5" t="s">
        <v>218</v>
      </c>
      <c r="M159" s="96"/>
      <c r="O159" s="59"/>
      <c r="P159" s="48"/>
    </row>
    <row r="160" spans="1:16" ht="12" customHeight="1">
      <c r="A160" s="7">
        <v>153</v>
      </c>
      <c r="B160" s="7" t="s">
        <v>183</v>
      </c>
      <c r="C160" s="7">
        <v>1978</v>
      </c>
      <c r="D160" s="7">
        <v>2</v>
      </c>
      <c r="E160" s="7">
        <v>2</v>
      </c>
      <c r="F160" s="7">
        <v>16</v>
      </c>
      <c r="G160" s="7">
        <v>32</v>
      </c>
      <c r="H160" s="7">
        <f>SUM('на 01.11.2018'!H160)</f>
        <v>19</v>
      </c>
      <c r="I160" s="22">
        <f t="shared" si="2"/>
        <v>806.5</v>
      </c>
      <c r="J160" s="8">
        <f>SUM('на 01.11.2018'!J160)</f>
        <v>806.5</v>
      </c>
      <c r="K160" s="22">
        <v>0</v>
      </c>
      <c r="L160" s="5" t="s">
        <v>218</v>
      </c>
      <c r="M160" s="96"/>
      <c r="O160" s="59"/>
      <c r="P160" s="48"/>
    </row>
    <row r="161" spans="1:16" ht="12" customHeight="1">
      <c r="A161" s="7">
        <v>154</v>
      </c>
      <c r="B161" s="7" t="s">
        <v>248</v>
      </c>
      <c r="C161" s="7">
        <v>2016</v>
      </c>
      <c r="D161" s="7">
        <v>3</v>
      </c>
      <c r="E161" s="7">
        <v>2</v>
      </c>
      <c r="F161" s="7">
        <v>24</v>
      </c>
      <c r="G161" s="7"/>
      <c r="H161" s="7">
        <f>SUM('на 01.11.2018'!H161)</f>
        <v>29</v>
      </c>
      <c r="I161" s="22">
        <f t="shared" si="2"/>
        <v>1030.4</v>
      </c>
      <c r="J161" s="8">
        <f>SUM('на 01.11.2018'!J161)</f>
        <v>1030.4</v>
      </c>
      <c r="K161" s="22">
        <v>0</v>
      </c>
      <c r="L161" s="22">
        <v>0</v>
      </c>
      <c r="M161" s="96"/>
      <c r="O161" s="59"/>
      <c r="P161" s="48"/>
    </row>
    <row r="162" spans="1:16" ht="12" customHeight="1">
      <c r="A162" s="7">
        <v>155</v>
      </c>
      <c r="B162" s="7" t="s">
        <v>254</v>
      </c>
      <c r="C162" s="7">
        <v>2016</v>
      </c>
      <c r="D162" s="7">
        <v>3</v>
      </c>
      <c r="E162" s="7">
        <v>2</v>
      </c>
      <c r="F162" s="7">
        <v>27</v>
      </c>
      <c r="G162" s="7">
        <v>42</v>
      </c>
      <c r="H162" s="7">
        <f>SUM('на 01.11.2018'!H162)</f>
        <v>46</v>
      </c>
      <c r="I162" s="22">
        <f t="shared" si="2"/>
        <v>1058.9</v>
      </c>
      <c r="J162" s="8">
        <f>SUM('на 01.11.2018'!J162)</f>
        <v>1058.9</v>
      </c>
      <c r="K162" s="22">
        <v>0</v>
      </c>
      <c r="L162" s="22"/>
      <c r="M162" s="96"/>
      <c r="O162" s="59"/>
      <c r="P162" s="48"/>
    </row>
    <row r="163" spans="1:16" ht="12" customHeight="1">
      <c r="A163" s="7">
        <v>156</v>
      </c>
      <c r="B163" s="7" t="s">
        <v>281</v>
      </c>
      <c r="C163" s="7">
        <v>2017</v>
      </c>
      <c r="D163" s="7">
        <v>3</v>
      </c>
      <c r="E163" s="7"/>
      <c r="F163" s="7">
        <v>18</v>
      </c>
      <c r="G163" s="7">
        <v>21</v>
      </c>
      <c r="H163" s="7"/>
      <c r="I163" s="22">
        <f t="shared" si="2"/>
        <v>808.4</v>
      </c>
      <c r="J163" s="8">
        <v>808.4</v>
      </c>
      <c r="K163" s="22">
        <v>0</v>
      </c>
      <c r="L163" s="22"/>
      <c r="M163" s="96"/>
      <c r="O163" s="59"/>
      <c r="P163" s="48"/>
    </row>
    <row r="164" spans="1:16" ht="14.25" customHeight="1">
      <c r="A164" s="7">
        <v>157</v>
      </c>
      <c r="B164" s="7" t="s">
        <v>8</v>
      </c>
      <c r="C164" s="7"/>
      <c r="D164" s="7">
        <v>5</v>
      </c>
      <c r="E164" s="7"/>
      <c r="F164" s="7">
        <v>74</v>
      </c>
      <c r="G164" s="7"/>
      <c r="H164" s="7">
        <f>SUM('на 01.11.2018'!H164)</f>
        <v>114</v>
      </c>
      <c r="I164" s="22">
        <f t="shared" si="2"/>
        <v>3377.2999999999997</v>
      </c>
      <c r="J164" s="8">
        <f>SUM('на 01.11.2018'!J164)</f>
        <v>2701.7</v>
      </c>
      <c r="K164" s="22">
        <f>SUM('на 01.11.2018'!K164)</f>
        <v>675.6</v>
      </c>
      <c r="L164" s="35" t="s">
        <v>224</v>
      </c>
      <c r="M164" s="97"/>
      <c r="O164" s="59"/>
      <c r="P164" s="48"/>
    </row>
    <row r="165" spans="1:16" ht="42" customHeight="1">
      <c r="A165" s="7">
        <v>158</v>
      </c>
      <c r="B165" s="7" t="s">
        <v>184</v>
      </c>
      <c r="C165" s="7">
        <v>1972</v>
      </c>
      <c r="D165" s="7">
        <v>5</v>
      </c>
      <c r="E165" s="7">
        <v>4</v>
      </c>
      <c r="F165" s="7">
        <v>70</v>
      </c>
      <c r="G165" s="7">
        <v>170</v>
      </c>
      <c r="H165" s="7">
        <f>SUM('на 01.11.2018'!H165)</f>
        <v>136</v>
      </c>
      <c r="I165" s="22">
        <f t="shared" si="2"/>
        <v>3370.4</v>
      </c>
      <c r="J165" s="8">
        <f>SUM('на 01.11.2018'!J165)</f>
        <v>3370.4</v>
      </c>
      <c r="K165" s="22">
        <v>0</v>
      </c>
      <c r="L165" s="5" t="s">
        <v>218</v>
      </c>
      <c r="M165" s="98" t="s">
        <v>271</v>
      </c>
      <c r="O165" s="59"/>
      <c r="P165" s="48"/>
    </row>
    <row r="166" spans="1:16" ht="42" customHeight="1">
      <c r="A166" s="7">
        <v>159</v>
      </c>
      <c r="B166" s="7" t="s">
        <v>185</v>
      </c>
      <c r="C166" s="7">
        <v>1958</v>
      </c>
      <c r="D166" s="7">
        <v>2</v>
      </c>
      <c r="E166" s="7">
        <v>3</v>
      </c>
      <c r="F166" s="7">
        <v>18</v>
      </c>
      <c r="G166" s="7">
        <v>44</v>
      </c>
      <c r="H166" s="7">
        <f>SUM('на 01.11.2018'!H166)</f>
        <v>39</v>
      </c>
      <c r="I166" s="22">
        <f t="shared" si="2"/>
        <v>959.4</v>
      </c>
      <c r="J166" s="8">
        <f>SUM('на 01.11.2018'!J166)</f>
        <v>850.1</v>
      </c>
      <c r="K166" s="22">
        <f>SUM('на 01.11.2018'!K166)</f>
        <v>109.3</v>
      </c>
      <c r="L166" s="5" t="s">
        <v>218</v>
      </c>
      <c r="M166" s="99"/>
      <c r="O166" s="59"/>
      <c r="P166" s="48"/>
    </row>
    <row r="167" spans="1:16" ht="18" customHeight="1">
      <c r="A167" s="7">
        <v>160</v>
      </c>
      <c r="B167" s="7" t="s">
        <v>27</v>
      </c>
      <c r="C167" s="7">
        <v>2011</v>
      </c>
      <c r="D167" s="7">
        <v>3</v>
      </c>
      <c r="E167" s="7">
        <v>3</v>
      </c>
      <c r="F167" s="7">
        <v>36</v>
      </c>
      <c r="G167" s="7"/>
      <c r="H167" s="7">
        <f>SUM('на 01.11.2018'!H167)</f>
        <v>58</v>
      </c>
      <c r="I167" s="22">
        <f t="shared" si="2"/>
        <v>1478.7</v>
      </c>
      <c r="J167" s="8">
        <f>SUM('на 01.11.2018'!J167)</f>
        <v>1375</v>
      </c>
      <c r="K167" s="22">
        <f>SUM('на 01.11.2018'!K167)</f>
        <v>103.7</v>
      </c>
      <c r="L167" s="35" t="s">
        <v>224</v>
      </c>
      <c r="M167" s="102" t="s">
        <v>252</v>
      </c>
      <c r="O167" s="59"/>
      <c r="P167" s="48"/>
    </row>
    <row r="168" spans="1:16" ht="18" customHeight="1">
      <c r="A168" s="7">
        <v>161</v>
      </c>
      <c r="B168" s="7" t="s">
        <v>242</v>
      </c>
      <c r="C168" s="7">
        <v>2011</v>
      </c>
      <c r="D168" s="7">
        <v>3</v>
      </c>
      <c r="E168" s="7">
        <v>3</v>
      </c>
      <c r="F168" s="7">
        <v>39</v>
      </c>
      <c r="G168" s="7"/>
      <c r="H168" s="7">
        <f>SUM('на 01.11.2018'!H168)</f>
        <v>60</v>
      </c>
      <c r="I168" s="22">
        <f t="shared" si="2"/>
        <v>1872.3</v>
      </c>
      <c r="J168" s="8">
        <f>SUM('на 01.11.2018'!J168)</f>
        <v>1690.3</v>
      </c>
      <c r="K168" s="22">
        <f>SUM('на 01.11.2018'!K168)</f>
        <v>182</v>
      </c>
      <c r="L168" s="35"/>
      <c r="M168" s="102"/>
      <c r="O168" s="59"/>
      <c r="P168" s="48"/>
    </row>
    <row r="169" spans="1:16" ht="18.75" customHeight="1">
      <c r="A169" s="7">
        <v>162</v>
      </c>
      <c r="B169" s="7" t="s">
        <v>263</v>
      </c>
      <c r="C169" s="7">
        <v>2016</v>
      </c>
      <c r="D169" s="7">
        <v>3</v>
      </c>
      <c r="E169" s="7"/>
      <c r="F169" s="7">
        <v>30</v>
      </c>
      <c r="G169" s="7"/>
      <c r="H169" s="7">
        <f>SUM('на 01.11.2018'!H169)</f>
        <v>56</v>
      </c>
      <c r="I169" s="22">
        <f t="shared" si="2"/>
        <v>1216.6</v>
      </c>
      <c r="J169" s="8">
        <f>SUM('на 01.11.2018'!J169)</f>
        <v>1216.6</v>
      </c>
      <c r="K169" s="22">
        <v>0</v>
      </c>
      <c r="L169" s="35"/>
      <c r="M169" s="86" t="s">
        <v>271</v>
      </c>
      <c r="O169" s="59"/>
      <c r="P169" s="48"/>
    </row>
    <row r="170" spans="1:16" ht="18.75" customHeight="1">
      <c r="A170" s="7">
        <v>163</v>
      </c>
      <c r="B170" s="7" t="s">
        <v>186</v>
      </c>
      <c r="C170" s="7">
        <v>1975</v>
      </c>
      <c r="D170" s="7">
        <v>2</v>
      </c>
      <c r="E170" s="7">
        <v>2</v>
      </c>
      <c r="F170" s="7">
        <v>16</v>
      </c>
      <c r="G170" s="7">
        <v>32</v>
      </c>
      <c r="H170" s="7">
        <f>SUM('на 01.11.2018'!H170)</f>
        <v>35</v>
      </c>
      <c r="I170" s="22">
        <f t="shared" si="2"/>
        <v>789.1</v>
      </c>
      <c r="J170" s="8">
        <f>SUM('на 01.11.2018'!J170)</f>
        <v>789.1</v>
      </c>
      <c r="K170" s="22">
        <v>0</v>
      </c>
      <c r="L170" s="35" t="s">
        <v>226</v>
      </c>
      <c r="M170" s="87"/>
      <c r="O170" s="59"/>
      <c r="P170" s="48"/>
    </row>
    <row r="171" spans="1:16" ht="18.75" customHeight="1">
      <c r="A171" s="7">
        <v>164</v>
      </c>
      <c r="B171" s="7" t="s">
        <v>187</v>
      </c>
      <c r="C171" s="7">
        <v>1956</v>
      </c>
      <c r="D171" s="7">
        <v>1</v>
      </c>
      <c r="E171" s="7">
        <v>0</v>
      </c>
      <c r="F171" s="7">
        <v>4</v>
      </c>
      <c r="G171" s="7">
        <v>4</v>
      </c>
      <c r="H171" s="7">
        <f>SUM('на 01.11.2018'!H171)</f>
        <v>11</v>
      </c>
      <c r="I171" s="22">
        <f t="shared" si="2"/>
        <v>121.8</v>
      </c>
      <c r="J171" s="8">
        <f>SUM('на 01.11.2018'!J171)</f>
        <v>121.8</v>
      </c>
      <c r="K171" s="22">
        <v>0</v>
      </c>
      <c r="L171" s="5" t="s">
        <v>218</v>
      </c>
      <c r="M171" s="87"/>
      <c r="O171" s="59"/>
      <c r="P171" s="48"/>
    </row>
    <row r="172" spans="1:16" ht="18.75" customHeight="1">
      <c r="A172" s="7">
        <v>165</v>
      </c>
      <c r="B172" s="7" t="s">
        <v>6</v>
      </c>
      <c r="C172" s="7"/>
      <c r="D172" s="7">
        <v>5</v>
      </c>
      <c r="E172" s="7"/>
      <c r="F172" s="7">
        <v>70</v>
      </c>
      <c r="G172" s="7"/>
      <c r="H172" s="7">
        <f>SUM('на 01.11.2018'!H172)</f>
        <v>87</v>
      </c>
      <c r="I172" s="22">
        <f t="shared" si="2"/>
        <v>2629.4</v>
      </c>
      <c r="J172" s="8">
        <f>SUM('на 01.11.2018'!J172)</f>
        <v>2629.4</v>
      </c>
      <c r="K172" s="22">
        <v>0</v>
      </c>
      <c r="L172" s="5" t="s">
        <v>218</v>
      </c>
      <c r="M172" s="87"/>
      <c r="O172" s="59"/>
      <c r="P172" s="48"/>
    </row>
    <row r="173" spans="1:16" ht="18.75" customHeight="1">
      <c r="A173" s="7">
        <v>166</v>
      </c>
      <c r="B173" s="7" t="s">
        <v>7</v>
      </c>
      <c r="C173" s="7"/>
      <c r="D173" s="7">
        <v>5</v>
      </c>
      <c r="E173" s="7"/>
      <c r="F173" s="7">
        <v>70</v>
      </c>
      <c r="G173" s="7"/>
      <c r="H173" s="7">
        <f>SUM('на 01.11.2018'!H173)</f>
        <v>89</v>
      </c>
      <c r="I173" s="22">
        <f t="shared" si="2"/>
        <v>2642.7</v>
      </c>
      <c r="J173" s="8">
        <f>SUM('на 01.11.2018'!J173)</f>
        <v>2642.7</v>
      </c>
      <c r="K173" s="22">
        <v>0</v>
      </c>
      <c r="L173" s="5" t="s">
        <v>218</v>
      </c>
      <c r="M173" s="88"/>
      <c r="O173" s="59"/>
      <c r="P173" s="48"/>
    </row>
    <row r="174" spans="1:16" ht="16.5" customHeight="1">
      <c r="A174" s="7">
        <v>167</v>
      </c>
      <c r="B174" s="7" t="s">
        <v>29</v>
      </c>
      <c r="C174" s="7"/>
      <c r="D174" s="7">
        <v>5</v>
      </c>
      <c r="E174" s="7"/>
      <c r="F174" s="7">
        <v>127</v>
      </c>
      <c r="G174" s="7"/>
      <c r="H174" s="7">
        <f>SUM('на 01.11.2018'!H174)</f>
        <v>245</v>
      </c>
      <c r="I174" s="22">
        <f t="shared" si="2"/>
        <v>2589.8</v>
      </c>
      <c r="J174" s="8">
        <f>SUM('на 01.11.2018'!J174)</f>
        <v>2490.8</v>
      </c>
      <c r="K174" s="22">
        <f>SUM('на 01.11.2018'!K174)</f>
        <v>99</v>
      </c>
      <c r="L174" s="35" t="s">
        <v>224</v>
      </c>
      <c r="M174" s="102" t="s">
        <v>252</v>
      </c>
      <c r="O174" s="59"/>
      <c r="P174" s="48"/>
    </row>
    <row r="175" spans="1:16" s="15" customFormat="1" ht="16.5" customHeight="1">
      <c r="A175" s="7">
        <v>168</v>
      </c>
      <c r="B175" s="7" t="s">
        <v>28</v>
      </c>
      <c r="C175" s="7"/>
      <c r="D175" s="7">
        <v>5</v>
      </c>
      <c r="E175" s="7"/>
      <c r="F175" s="7">
        <v>90</v>
      </c>
      <c r="G175" s="7"/>
      <c r="H175" s="7">
        <f>SUM('на 01.11.2018'!H175)</f>
        <v>176</v>
      </c>
      <c r="I175" s="22">
        <f t="shared" si="2"/>
        <v>4189.2</v>
      </c>
      <c r="J175" s="8">
        <f>SUM('на 01.11.2018'!J175)</f>
        <v>4189.2</v>
      </c>
      <c r="K175" s="22">
        <v>0</v>
      </c>
      <c r="L175" s="5" t="s">
        <v>218</v>
      </c>
      <c r="M175" s="102"/>
      <c r="O175" s="59"/>
      <c r="P175" s="48"/>
    </row>
    <row r="176" spans="1:24" s="15" customFormat="1" ht="42" customHeight="1">
      <c r="A176" s="3">
        <f>SUM(A175)</f>
        <v>168</v>
      </c>
      <c r="B176" s="26" t="s">
        <v>3</v>
      </c>
      <c r="C176" s="14"/>
      <c r="D176" s="14"/>
      <c r="E176" s="14"/>
      <c r="F176" s="14">
        <f aca="true" t="shared" si="3" ref="F176:K176">SUM(F8:F175)</f>
        <v>2815</v>
      </c>
      <c r="G176" s="14">
        <f t="shared" si="3"/>
        <v>3748</v>
      </c>
      <c r="H176" s="14">
        <f t="shared" si="3"/>
        <v>5198</v>
      </c>
      <c r="I176" s="18">
        <f t="shared" si="3"/>
        <v>126544.55000000003</v>
      </c>
      <c r="J176" s="18">
        <f t="shared" si="3"/>
        <v>119452.03000000003</v>
      </c>
      <c r="K176" s="18">
        <f t="shared" si="3"/>
        <v>7092.52</v>
      </c>
      <c r="L176" s="5" t="s">
        <v>218</v>
      </c>
      <c r="M176" s="16"/>
      <c r="O176" s="67"/>
      <c r="P176" s="48"/>
      <c r="V176" s="66"/>
      <c r="X176" s="66"/>
    </row>
    <row r="177" spans="1:19" s="21" customFormat="1" ht="12" customHeight="1">
      <c r="A177" s="103" t="s">
        <v>46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37" t="s">
        <v>220</v>
      </c>
      <c r="M177" s="5"/>
      <c r="N177" s="1"/>
      <c r="O177" s="1"/>
      <c r="P177" s="1"/>
      <c r="Q177" s="1"/>
      <c r="R177" s="1"/>
      <c r="S177" s="1"/>
    </row>
    <row r="178" spans="1:19" s="21" customFormat="1" ht="12" customHeight="1">
      <c r="A178" s="4"/>
      <c r="B178" s="4" t="s">
        <v>32</v>
      </c>
      <c r="C178" s="3"/>
      <c r="D178" s="3"/>
      <c r="E178" s="3"/>
      <c r="F178" s="3"/>
      <c r="G178" s="3"/>
      <c r="H178" s="3"/>
      <c r="I178" s="19"/>
      <c r="J178" s="3"/>
      <c r="K178" s="20"/>
      <c r="L178" s="35" t="s">
        <v>225</v>
      </c>
      <c r="M178" s="133" t="s">
        <v>256</v>
      </c>
      <c r="N178" s="1"/>
      <c r="O178" s="1"/>
      <c r="P178" s="1"/>
      <c r="Q178" s="1"/>
      <c r="R178" s="1"/>
      <c r="S178" s="1"/>
    </row>
    <row r="179" spans="1:19" s="21" customFormat="1" ht="12" customHeight="1">
      <c r="A179" s="9">
        <v>1</v>
      </c>
      <c r="B179" s="9" t="s">
        <v>255</v>
      </c>
      <c r="C179" s="7">
        <v>2016</v>
      </c>
      <c r="D179" s="7">
        <v>3</v>
      </c>
      <c r="E179" s="3"/>
      <c r="F179" s="7">
        <v>20</v>
      </c>
      <c r="G179" s="3"/>
      <c r="H179" s="7">
        <f>SUM('на 01.11.2018'!H180)</f>
        <v>18</v>
      </c>
      <c r="I179" s="8">
        <f aca="true" t="shared" si="4" ref="I179:I188">SUM(J179:K179)</f>
        <v>801</v>
      </c>
      <c r="J179" s="8">
        <f>SUM('на 01.11.2018'!J180)</f>
        <v>801</v>
      </c>
      <c r="K179" s="20"/>
      <c r="L179" s="35"/>
      <c r="M179" s="134"/>
      <c r="N179" s="1"/>
      <c r="O179" s="1"/>
      <c r="P179" s="1"/>
      <c r="Q179" s="1"/>
      <c r="R179" s="1"/>
      <c r="S179" s="1"/>
    </row>
    <row r="180" spans="1:19" s="21" customFormat="1" ht="12" customHeight="1">
      <c r="A180" s="9">
        <v>2</v>
      </c>
      <c r="B180" s="9" t="s">
        <v>33</v>
      </c>
      <c r="C180" s="3"/>
      <c r="D180" s="7">
        <v>2</v>
      </c>
      <c r="E180" s="3"/>
      <c r="F180" s="9">
        <v>12</v>
      </c>
      <c r="G180" s="3"/>
      <c r="H180" s="7">
        <f>SUM('на 01.11.2018'!H181)</f>
        <v>22</v>
      </c>
      <c r="I180" s="7">
        <f t="shared" si="4"/>
        <v>458.6</v>
      </c>
      <c r="J180" s="8">
        <f>SUM('на 01.11.2018'!J181)</f>
        <v>458.6</v>
      </c>
      <c r="K180" s="51"/>
      <c r="L180" s="5" t="s">
        <v>218</v>
      </c>
      <c r="M180" s="134"/>
      <c r="N180" s="1"/>
      <c r="O180" s="1"/>
      <c r="P180" s="1"/>
      <c r="Q180" s="1"/>
      <c r="R180" s="1"/>
      <c r="S180" s="1"/>
    </row>
    <row r="181" spans="1:19" s="21" customFormat="1" ht="12" customHeight="1">
      <c r="A181" s="9">
        <v>3</v>
      </c>
      <c r="B181" s="9" t="s">
        <v>9</v>
      </c>
      <c r="C181" s="3"/>
      <c r="D181" s="7">
        <v>2</v>
      </c>
      <c r="E181" s="3"/>
      <c r="F181" s="9">
        <v>12</v>
      </c>
      <c r="G181" s="3"/>
      <c r="H181" s="7">
        <f>SUM('на 01.11.2018'!H182)</f>
        <v>15</v>
      </c>
      <c r="I181" s="7">
        <f t="shared" si="4"/>
        <v>501.7</v>
      </c>
      <c r="J181" s="8">
        <f>SUM('на 01.11.2018'!J182)</f>
        <v>501.7</v>
      </c>
      <c r="K181" s="51"/>
      <c r="L181" s="5" t="s">
        <v>218</v>
      </c>
      <c r="M181" s="134"/>
      <c r="N181" s="1"/>
      <c r="O181" s="1"/>
      <c r="P181" s="1"/>
      <c r="Q181" s="1"/>
      <c r="R181" s="1"/>
      <c r="S181" s="1"/>
    </row>
    <row r="182" spans="1:19" s="21" customFormat="1" ht="12" customHeight="1">
      <c r="A182" s="9">
        <v>4</v>
      </c>
      <c r="B182" s="9" t="s">
        <v>10</v>
      </c>
      <c r="C182" s="3"/>
      <c r="D182" s="7">
        <v>2</v>
      </c>
      <c r="E182" s="3"/>
      <c r="F182" s="9">
        <v>16</v>
      </c>
      <c r="G182" s="3"/>
      <c r="H182" s="7">
        <f>SUM('на 01.11.2018'!H183)</f>
        <v>23</v>
      </c>
      <c r="I182" s="7">
        <f t="shared" si="4"/>
        <v>747.2</v>
      </c>
      <c r="J182" s="8">
        <f>SUM('на 01.11.2018'!J183)</f>
        <v>747.2</v>
      </c>
      <c r="K182" s="51"/>
      <c r="L182" s="5" t="s">
        <v>218</v>
      </c>
      <c r="M182" s="134"/>
      <c r="N182" s="1"/>
      <c r="O182" s="1"/>
      <c r="P182" s="1"/>
      <c r="Q182" s="1"/>
      <c r="R182" s="1"/>
      <c r="S182" s="1"/>
    </row>
    <row r="183" spans="1:19" s="21" customFormat="1" ht="12" customHeight="1">
      <c r="A183" s="9">
        <v>5</v>
      </c>
      <c r="B183" s="9" t="s">
        <v>11</v>
      </c>
      <c r="C183" s="3"/>
      <c r="D183" s="7">
        <v>2</v>
      </c>
      <c r="E183" s="3"/>
      <c r="F183" s="9">
        <v>27</v>
      </c>
      <c r="G183" s="3"/>
      <c r="H183" s="7">
        <f>SUM('на 01.11.2018'!H184)</f>
        <v>51</v>
      </c>
      <c r="I183" s="7">
        <f t="shared" si="4"/>
        <v>1306</v>
      </c>
      <c r="J183" s="8">
        <f>SUM('на 01.11.2018'!J184)</f>
        <v>1306</v>
      </c>
      <c r="K183" s="51"/>
      <c r="L183" s="5" t="s">
        <v>218</v>
      </c>
      <c r="M183" s="134"/>
      <c r="N183" s="1"/>
      <c r="O183" s="1"/>
      <c r="P183" s="1"/>
      <c r="Q183" s="1"/>
      <c r="R183" s="1"/>
      <c r="S183" s="1"/>
    </row>
    <row r="184" spans="1:19" s="21" customFormat="1" ht="12" customHeight="1">
      <c r="A184" s="9">
        <v>6</v>
      </c>
      <c r="B184" s="9" t="s">
        <v>12</v>
      </c>
      <c r="C184" s="3"/>
      <c r="D184" s="7">
        <v>2</v>
      </c>
      <c r="E184" s="3"/>
      <c r="F184" s="9">
        <v>27</v>
      </c>
      <c r="G184" s="3"/>
      <c r="H184" s="7">
        <f>SUM('на 01.11.2018'!H185)</f>
        <v>52</v>
      </c>
      <c r="I184" s="7">
        <f t="shared" si="4"/>
        <v>1309.7</v>
      </c>
      <c r="J184" s="8">
        <f>SUM('на 01.11.2018'!J185)</f>
        <v>1309.7</v>
      </c>
      <c r="K184" s="51"/>
      <c r="L184" s="5" t="s">
        <v>218</v>
      </c>
      <c r="M184" s="134"/>
      <c r="N184" s="1"/>
      <c r="O184" s="1"/>
      <c r="P184" s="1"/>
      <c r="Q184" s="1"/>
      <c r="R184" s="1"/>
      <c r="S184" s="1"/>
    </row>
    <row r="185" spans="1:19" s="21" customFormat="1" ht="12" customHeight="1">
      <c r="A185" s="9">
        <v>7</v>
      </c>
      <c r="B185" s="9" t="s">
        <v>13</v>
      </c>
      <c r="C185" s="3"/>
      <c r="D185" s="7">
        <v>2</v>
      </c>
      <c r="E185" s="3"/>
      <c r="F185" s="9">
        <v>27</v>
      </c>
      <c r="G185" s="3"/>
      <c r="H185" s="7">
        <f>SUM('на 01.11.2018'!H186)</f>
        <v>52</v>
      </c>
      <c r="I185" s="7">
        <f t="shared" si="4"/>
        <v>1306.1</v>
      </c>
      <c r="J185" s="8">
        <f>SUM('на 01.11.2018'!J186)</f>
        <v>1306.1</v>
      </c>
      <c r="K185" s="51"/>
      <c r="L185" s="5" t="s">
        <v>218</v>
      </c>
      <c r="M185" s="134"/>
      <c r="N185" s="1"/>
      <c r="O185" s="1"/>
      <c r="P185" s="1"/>
      <c r="Q185" s="1"/>
      <c r="R185" s="1"/>
      <c r="S185" s="1"/>
    </row>
    <row r="186" spans="1:19" s="21" customFormat="1" ht="12" customHeight="1">
      <c r="A186" s="9">
        <v>8</v>
      </c>
      <c r="B186" s="9" t="s">
        <v>34</v>
      </c>
      <c r="C186" s="3"/>
      <c r="D186" s="7">
        <v>2</v>
      </c>
      <c r="E186" s="3"/>
      <c r="F186" s="9">
        <v>5</v>
      </c>
      <c r="G186" s="3"/>
      <c r="H186" s="7">
        <f>SUM('на 01.11.2018'!H187)</f>
        <v>19</v>
      </c>
      <c r="I186" s="7">
        <f t="shared" si="4"/>
        <v>315.9</v>
      </c>
      <c r="J186" s="8">
        <f>SUM('на 01.11.2018'!J187)</f>
        <v>315.9</v>
      </c>
      <c r="K186" s="51"/>
      <c r="L186" s="5" t="s">
        <v>218</v>
      </c>
      <c r="M186" s="134"/>
      <c r="N186" s="1"/>
      <c r="O186" s="1"/>
      <c r="P186" s="1"/>
      <c r="Q186" s="1"/>
      <c r="R186" s="1"/>
      <c r="S186" s="1"/>
    </row>
    <row r="187" spans="1:19" s="21" customFormat="1" ht="12" customHeight="1">
      <c r="A187" s="9">
        <v>9</v>
      </c>
      <c r="B187" s="9" t="s">
        <v>35</v>
      </c>
      <c r="C187" s="3"/>
      <c r="D187" s="7">
        <v>2</v>
      </c>
      <c r="E187" s="3"/>
      <c r="F187" s="9">
        <v>8</v>
      </c>
      <c r="G187" s="3"/>
      <c r="H187" s="7">
        <f>SUM('на 01.11.2018'!H188)</f>
        <v>15</v>
      </c>
      <c r="I187" s="7">
        <f t="shared" si="4"/>
        <v>392.7</v>
      </c>
      <c r="J187" s="8">
        <f>SUM('на 01.11.2018'!J188)</f>
        <v>392.7</v>
      </c>
      <c r="K187" s="51"/>
      <c r="L187" s="5" t="s">
        <v>218</v>
      </c>
      <c r="M187" s="134"/>
      <c r="N187" s="1"/>
      <c r="O187" s="1"/>
      <c r="P187" s="1"/>
      <c r="Q187" s="1"/>
      <c r="R187" s="1"/>
      <c r="S187" s="1"/>
    </row>
    <row r="188" spans="1:19" s="21" customFormat="1" ht="12" customHeight="1">
      <c r="A188" s="9">
        <v>10</v>
      </c>
      <c r="B188" s="9" t="s">
        <v>36</v>
      </c>
      <c r="C188" s="3"/>
      <c r="D188" s="7">
        <v>2</v>
      </c>
      <c r="E188" s="3"/>
      <c r="F188" s="9">
        <v>16</v>
      </c>
      <c r="G188" s="3"/>
      <c r="H188" s="7">
        <f>SUM('на 01.11.2018'!H189)</f>
        <v>23</v>
      </c>
      <c r="I188" s="7">
        <f t="shared" si="4"/>
        <v>752.4</v>
      </c>
      <c r="J188" s="8">
        <f>SUM('на 01.11.2018'!J189)</f>
        <v>752.4</v>
      </c>
      <c r="K188" s="51"/>
      <c r="L188" s="5" t="s">
        <v>218</v>
      </c>
      <c r="M188" s="134"/>
      <c r="N188" s="1"/>
      <c r="O188" s="1"/>
      <c r="P188" s="1"/>
      <c r="Q188" s="1"/>
      <c r="R188" s="1"/>
      <c r="S188" s="1"/>
    </row>
    <row r="189" spans="1:19" s="21" customFormat="1" ht="12" customHeight="1">
      <c r="A189" s="4">
        <f>SUM(A188)</f>
        <v>10</v>
      </c>
      <c r="B189" s="3" t="s">
        <v>188</v>
      </c>
      <c r="C189" s="3"/>
      <c r="D189" s="3"/>
      <c r="E189" s="3"/>
      <c r="F189" s="3">
        <f>SUM(F179:F188)</f>
        <v>170</v>
      </c>
      <c r="G189" s="3"/>
      <c r="H189" s="3">
        <f>SUM(H179:H188)</f>
        <v>290</v>
      </c>
      <c r="I189" s="41">
        <f>SUM(I179:I188)</f>
        <v>7891.299999999998</v>
      </c>
      <c r="J189" s="41">
        <f>SUM(J179:J188)</f>
        <v>7891.299999999998</v>
      </c>
      <c r="K189" s="20">
        <f>SUM(K179:K188)</f>
        <v>0</v>
      </c>
      <c r="L189" s="5"/>
      <c r="M189" s="135"/>
      <c r="N189" s="1"/>
      <c r="O189" s="1"/>
      <c r="P189" s="1"/>
      <c r="Q189" s="1"/>
      <c r="R189" s="1"/>
      <c r="S189" s="1"/>
    </row>
    <row r="190" spans="1:19" s="21" customFormat="1" ht="12" customHeight="1">
      <c r="A190" s="4"/>
      <c r="B190" s="4" t="s">
        <v>37</v>
      </c>
      <c r="C190" s="3"/>
      <c r="D190" s="3"/>
      <c r="E190" s="3"/>
      <c r="F190" s="3"/>
      <c r="G190" s="3"/>
      <c r="H190" s="7"/>
      <c r="I190" s="19"/>
      <c r="J190" s="3"/>
      <c r="K190" s="20"/>
      <c r="L190" s="5"/>
      <c r="M190" s="133" t="s">
        <v>250</v>
      </c>
      <c r="N190" s="1"/>
      <c r="O190" s="1"/>
      <c r="P190" s="1"/>
      <c r="Q190" s="1"/>
      <c r="R190" s="1"/>
      <c r="S190" s="1"/>
    </row>
    <row r="191" spans="1:19" s="21" customFormat="1" ht="14.25" customHeight="1">
      <c r="A191" s="9">
        <v>1</v>
      </c>
      <c r="B191" s="9" t="s">
        <v>14</v>
      </c>
      <c r="C191" s="3"/>
      <c r="D191" s="7">
        <v>2</v>
      </c>
      <c r="E191" s="7"/>
      <c r="F191" s="9">
        <v>7</v>
      </c>
      <c r="G191" s="7"/>
      <c r="H191" s="7">
        <f>SUM('на 01.11.2018'!H193)</f>
        <v>13</v>
      </c>
      <c r="I191" s="7">
        <f>SUM(J191:K191)</f>
        <v>224.3</v>
      </c>
      <c r="J191" s="8">
        <f>SUM('на 01.11.2018'!J193)</f>
        <v>224.3</v>
      </c>
      <c r="K191" s="51"/>
      <c r="L191" s="5" t="s">
        <v>218</v>
      </c>
      <c r="M191" s="134"/>
      <c r="N191" s="1"/>
      <c r="O191" s="1"/>
      <c r="P191" s="1"/>
      <c r="Q191" s="1"/>
      <c r="R191" s="1"/>
      <c r="S191" s="1"/>
    </row>
    <row r="192" spans="1:19" s="21" customFormat="1" ht="14.25" customHeight="1">
      <c r="A192" s="9">
        <v>2</v>
      </c>
      <c r="B192" s="9" t="s">
        <v>15</v>
      </c>
      <c r="C192" s="3"/>
      <c r="D192" s="7">
        <v>2</v>
      </c>
      <c r="E192" s="7"/>
      <c r="F192" s="9">
        <v>16</v>
      </c>
      <c r="G192" s="7"/>
      <c r="H192" s="7">
        <f>SUM('на 01.11.2018'!H194)</f>
        <v>47</v>
      </c>
      <c r="I192" s="7">
        <f>SUM(J192:K192)</f>
        <v>746.2</v>
      </c>
      <c r="J192" s="8">
        <f>SUM('на 01.11.2018'!J194)</f>
        <v>746.2</v>
      </c>
      <c r="K192" s="51"/>
      <c r="L192" s="5" t="s">
        <v>218</v>
      </c>
      <c r="M192" s="134"/>
      <c r="N192" s="1"/>
      <c r="O192" s="1"/>
      <c r="P192" s="1"/>
      <c r="Q192" s="1"/>
      <c r="R192" s="1"/>
      <c r="S192" s="1"/>
    </row>
    <row r="193" spans="1:19" s="21" customFormat="1" ht="14.25" customHeight="1">
      <c r="A193" s="4">
        <f>SUM(A192)</f>
        <v>2</v>
      </c>
      <c r="B193" s="4" t="s">
        <v>38</v>
      </c>
      <c r="C193" s="3"/>
      <c r="D193" s="3"/>
      <c r="E193" s="3"/>
      <c r="F193" s="3">
        <f>SUM(F191:F192)</f>
        <v>23</v>
      </c>
      <c r="G193" s="3"/>
      <c r="H193" s="3">
        <f>SUM(H191:H192)</f>
        <v>60</v>
      </c>
      <c r="I193" s="41">
        <f>SUM(I191:I192)</f>
        <v>970.5</v>
      </c>
      <c r="J193" s="41">
        <f>SUM(J191:J192)</f>
        <v>970.5</v>
      </c>
      <c r="K193" s="20">
        <v>0</v>
      </c>
      <c r="L193" s="5" t="s">
        <v>218</v>
      </c>
      <c r="M193" s="134"/>
      <c r="N193" s="1"/>
      <c r="O193" s="1"/>
      <c r="P193" s="1"/>
      <c r="Q193" s="1"/>
      <c r="R193" s="1"/>
      <c r="S193" s="1"/>
    </row>
    <row r="194" spans="1:19" s="21" customFormat="1" ht="12.75" customHeight="1">
      <c r="A194" s="4"/>
      <c r="B194" s="4" t="s">
        <v>39</v>
      </c>
      <c r="C194" s="3"/>
      <c r="D194" s="3"/>
      <c r="E194" s="3"/>
      <c r="F194" s="3"/>
      <c r="G194" s="3"/>
      <c r="H194" s="7"/>
      <c r="I194" s="19"/>
      <c r="J194" s="3"/>
      <c r="K194" s="20"/>
      <c r="L194" s="5" t="s">
        <v>218</v>
      </c>
      <c r="M194" s="134"/>
      <c r="N194" s="1"/>
      <c r="O194" s="1"/>
      <c r="P194" s="1"/>
      <c r="Q194" s="1"/>
      <c r="R194" s="1"/>
      <c r="S194" s="1"/>
    </row>
    <row r="195" spans="1:19" s="21" customFormat="1" ht="14.25" customHeight="1">
      <c r="A195" s="9">
        <v>1</v>
      </c>
      <c r="B195" s="9" t="s">
        <v>16</v>
      </c>
      <c r="C195" s="3"/>
      <c r="D195" s="7">
        <v>2</v>
      </c>
      <c r="E195" s="3"/>
      <c r="F195" s="9">
        <v>12</v>
      </c>
      <c r="G195" s="3"/>
      <c r="H195" s="7">
        <f>SUM('на 01.11.2018'!H198)</f>
        <v>27</v>
      </c>
      <c r="I195" s="7">
        <f aca="true" t="shared" si="5" ref="I195:I200">SUM(J195:K195)</f>
        <v>551.4</v>
      </c>
      <c r="J195" s="8">
        <f>SUM('на 01.11.2018'!J198)</f>
        <v>551.4</v>
      </c>
      <c r="K195" s="51"/>
      <c r="L195" s="5" t="s">
        <v>218</v>
      </c>
      <c r="M195" s="134"/>
      <c r="N195" s="1"/>
      <c r="O195" s="1"/>
      <c r="P195" s="1"/>
      <c r="Q195" s="1"/>
      <c r="R195" s="1"/>
      <c r="S195" s="1"/>
    </row>
    <row r="196" spans="1:19" s="21" customFormat="1" ht="14.25" customHeight="1">
      <c r="A196" s="9">
        <v>2</v>
      </c>
      <c r="B196" s="9" t="s">
        <v>17</v>
      </c>
      <c r="C196" s="3"/>
      <c r="D196" s="7">
        <v>2</v>
      </c>
      <c r="E196" s="3"/>
      <c r="F196" s="9">
        <v>12</v>
      </c>
      <c r="G196" s="3"/>
      <c r="H196" s="7">
        <f>SUM('на 01.11.2018'!H199)</f>
        <v>34</v>
      </c>
      <c r="I196" s="7">
        <f t="shared" si="5"/>
        <v>567.3</v>
      </c>
      <c r="J196" s="8">
        <f>SUM('на 01.11.2018'!J199)</f>
        <v>567.3</v>
      </c>
      <c r="K196" s="51"/>
      <c r="L196" s="5" t="s">
        <v>218</v>
      </c>
      <c r="M196" s="134"/>
      <c r="N196" s="1"/>
      <c r="O196" s="1"/>
      <c r="P196" s="1"/>
      <c r="Q196" s="1"/>
      <c r="R196" s="1"/>
      <c r="S196" s="1"/>
    </row>
    <row r="197" spans="1:19" s="21" customFormat="1" ht="14.25" customHeight="1">
      <c r="A197" s="9">
        <v>3</v>
      </c>
      <c r="B197" s="9" t="s">
        <v>18</v>
      </c>
      <c r="C197" s="3"/>
      <c r="D197" s="7">
        <v>2</v>
      </c>
      <c r="E197" s="3"/>
      <c r="F197" s="9">
        <v>12</v>
      </c>
      <c r="G197" s="3"/>
      <c r="H197" s="7">
        <f>SUM('на 01.11.2018'!H200)</f>
        <v>32</v>
      </c>
      <c r="I197" s="7">
        <f t="shared" si="5"/>
        <v>567.9</v>
      </c>
      <c r="J197" s="8">
        <f>SUM('на 01.11.2018'!J200)</f>
        <v>567.9</v>
      </c>
      <c r="K197" s="51"/>
      <c r="L197" s="5" t="s">
        <v>218</v>
      </c>
      <c r="M197" s="134"/>
      <c r="N197" s="1"/>
      <c r="O197" s="1"/>
      <c r="P197" s="1"/>
      <c r="Q197" s="1"/>
      <c r="R197" s="1"/>
      <c r="S197" s="1"/>
    </row>
    <row r="198" spans="1:19" s="21" customFormat="1" ht="14.25" customHeight="1">
      <c r="A198" s="9">
        <v>4</v>
      </c>
      <c r="B198" s="9" t="s">
        <v>19</v>
      </c>
      <c r="C198" s="3"/>
      <c r="D198" s="7">
        <v>2</v>
      </c>
      <c r="E198" s="3"/>
      <c r="F198" s="9">
        <v>12</v>
      </c>
      <c r="G198" s="3"/>
      <c r="H198" s="7">
        <f>SUM('на 01.11.2018'!H201)</f>
        <v>37</v>
      </c>
      <c r="I198" s="7">
        <f t="shared" si="5"/>
        <v>572.5</v>
      </c>
      <c r="J198" s="8">
        <f>SUM('на 01.11.2018'!J201)</f>
        <v>572.5</v>
      </c>
      <c r="K198" s="51"/>
      <c r="L198" s="5" t="s">
        <v>218</v>
      </c>
      <c r="M198" s="134"/>
      <c r="N198" s="1"/>
      <c r="O198" s="1"/>
      <c r="P198" s="1"/>
      <c r="Q198" s="1"/>
      <c r="R198" s="1"/>
      <c r="S198" s="1"/>
    </row>
    <row r="199" spans="1:19" s="21" customFormat="1" ht="14.25" customHeight="1">
      <c r="A199" s="9">
        <v>5</v>
      </c>
      <c r="B199" s="9" t="s">
        <v>20</v>
      </c>
      <c r="C199" s="3"/>
      <c r="D199" s="7">
        <v>2</v>
      </c>
      <c r="E199" s="3"/>
      <c r="F199" s="9">
        <v>12</v>
      </c>
      <c r="G199" s="3"/>
      <c r="H199" s="7">
        <f>SUM('на 01.11.2018'!H202)</f>
        <v>39</v>
      </c>
      <c r="I199" s="7">
        <f t="shared" si="5"/>
        <v>594.6</v>
      </c>
      <c r="J199" s="8">
        <f>SUM('на 01.11.2018'!J202)</f>
        <v>594.6</v>
      </c>
      <c r="K199" s="51"/>
      <c r="L199" s="5" t="s">
        <v>218</v>
      </c>
      <c r="M199" s="134"/>
      <c r="N199" s="1"/>
      <c r="O199" s="1"/>
      <c r="P199" s="1"/>
      <c r="Q199" s="1"/>
      <c r="R199" s="1"/>
      <c r="S199" s="1"/>
    </row>
    <row r="200" spans="1:19" s="21" customFormat="1" ht="14.25" customHeight="1">
      <c r="A200" s="9">
        <v>6</v>
      </c>
      <c r="B200" s="9" t="s">
        <v>21</v>
      </c>
      <c r="C200" s="3"/>
      <c r="D200" s="7">
        <v>2</v>
      </c>
      <c r="E200" s="3"/>
      <c r="F200" s="9">
        <v>18</v>
      </c>
      <c r="G200" s="3"/>
      <c r="H200" s="7">
        <f>SUM('на 01.11.2018'!H203)</f>
        <v>46</v>
      </c>
      <c r="I200" s="7">
        <f t="shared" si="5"/>
        <v>872.5</v>
      </c>
      <c r="J200" s="8">
        <f>SUM('на 01.11.2018'!J203)</f>
        <v>872.5</v>
      </c>
      <c r="K200" s="51"/>
      <c r="L200" s="5" t="s">
        <v>218</v>
      </c>
      <c r="M200" s="134"/>
      <c r="N200" s="1"/>
      <c r="O200" s="1"/>
      <c r="P200" s="1"/>
      <c r="Q200" s="1"/>
      <c r="R200" s="1"/>
      <c r="S200" s="1"/>
    </row>
    <row r="201" spans="1:19" s="21" customFormat="1" ht="12.75">
      <c r="A201" s="4">
        <f>SUM(A200)</f>
        <v>6</v>
      </c>
      <c r="B201" s="4" t="s">
        <v>40</v>
      </c>
      <c r="C201" s="3"/>
      <c r="D201" s="3"/>
      <c r="E201" s="3"/>
      <c r="F201" s="4">
        <v>78</v>
      </c>
      <c r="G201" s="3"/>
      <c r="H201" s="19">
        <f>SUM(H195:H200)</f>
        <v>215</v>
      </c>
      <c r="I201" s="41">
        <f>SUM(I195:I200)</f>
        <v>3726.2</v>
      </c>
      <c r="J201" s="4">
        <f>SUM(J195:J200)</f>
        <v>3726.2</v>
      </c>
      <c r="K201" s="52">
        <v>0</v>
      </c>
      <c r="L201" s="4"/>
      <c r="M201" s="134"/>
      <c r="N201" s="1"/>
      <c r="O201" s="1"/>
      <c r="P201" s="1"/>
      <c r="Q201" s="1"/>
      <c r="R201" s="1"/>
      <c r="S201" s="1"/>
    </row>
    <row r="202" spans="1:19" s="21" customFormat="1" ht="14.25" customHeight="1">
      <c r="A202" s="4"/>
      <c r="B202" s="4" t="s">
        <v>25</v>
      </c>
      <c r="C202" s="3"/>
      <c r="D202" s="3"/>
      <c r="E202" s="3"/>
      <c r="F202" s="3"/>
      <c r="G202" s="3"/>
      <c r="H202" s="7"/>
      <c r="I202" s="19"/>
      <c r="J202" s="3"/>
      <c r="K202" s="20"/>
      <c r="L202" s="4"/>
      <c r="M202" s="134"/>
      <c r="N202" s="1"/>
      <c r="O202" s="1"/>
      <c r="P202" s="1"/>
      <c r="Q202" s="1"/>
      <c r="R202" s="1"/>
      <c r="S202" s="1"/>
    </row>
    <row r="203" spans="1:19" s="21" customFormat="1" ht="14.25" customHeight="1">
      <c r="A203" s="9">
        <v>1</v>
      </c>
      <c r="B203" s="9" t="s">
        <v>22</v>
      </c>
      <c r="C203" s="3"/>
      <c r="D203" s="7">
        <v>2</v>
      </c>
      <c r="E203" s="3"/>
      <c r="F203" s="9">
        <v>12</v>
      </c>
      <c r="G203" s="3"/>
      <c r="H203" s="7">
        <f>SUM('на 01.11.2018'!H207)</f>
        <v>26</v>
      </c>
      <c r="I203" s="7">
        <f>SUM(J203:K203)</f>
        <v>518.4</v>
      </c>
      <c r="J203" s="8">
        <f>SUM('на 01.11.2018'!J207)</f>
        <v>518.4</v>
      </c>
      <c r="K203" s="51"/>
      <c r="L203" s="5" t="s">
        <v>218</v>
      </c>
      <c r="M203" s="134"/>
      <c r="N203" s="1"/>
      <c r="O203" s="1"/>
      <c r="P203" s="1"/>
      <c r="Q203" s="1"/>
      <c r="R203" s="1"/>
      <c r="S203" s="1"/>
    </row>
    <row r="204" spans="1:19" s="21" customFormat="1" ht="14.25" customHeight="1">
      <c r="A204" s="9">
        <v>2</v>
      </c>
      <c r="B204" s="9" t="s">
        <v>23</v>
      </c>
      <c r="C204" s="3"/>
      <c r="D204" s="7">
        <v>2</v>
      </c>
      <c r="E204" s="3"/>
      <c r="F204" s="9">
        <v>12</v>
      </c>
      <c r="G204" s="3"/>
      <c r="H204" s="7">
        <f>SUM('на 01.11.2018'!H208)</f>
        <v>31</v>
      </c>
      <c r="I204" s="7">
        <f>SUM(J204:K204)</f>
        <v>511.1</v>
      </c>
      <c r="J204" s="8">
        <f>SUM('на 01.11.2018'!J208)</f>
        <v>511.1</v>
      </c>
      <c r="K204" s="51"/>
      <c r="L204" s="5" t="s">
        <v>218</v>
      </c>
      <c r="M204" s="134"/>
      <c r="N204" s="1"/>
      <c r="O204" s="1"/>
      <c r="P204" s="1"/>
      <c r="Q204" s="1"/>
      <c r="R204" s="1"/>
      <c r="S204" s="1"/>
    </row>
    <row r="205" spans="1:19" s="21" customFormat="1" ht="14.25" customHeight="1">
      <c r="A205" s="9">
        <v>3</v>
      </c>
      <c r="B205" s="9" t="s">
        <v>24</v>
      </c>
      <c r="C205" s="3"/>
      <c r="D205" s="7">
        <v>2</v>
      </c>
      <c r="E205" s="3"/>
      <c r="F205" s="9">
        <v>12</v>
      </c>
      <c r="G205" s="3"/>
      <c r="H205" s="7">
        <f>SUM('на 01.11.2018'!H209)</f>
        <v>26</v>
      </c>
      <c r="I205" s="8">
        <f>SUM(J205:K205)</f>
        <v>505.09999999999997</v>
      </c>
      <c r="J205" s="8">
        <f>SUM('на 01.11.2018'!J209)</f>
        <v>475.2</v>
      </c>
      <c r="K205" s="51">
        <v>29.9</v>
      </c>
      <c r="L205" s="5" t="s">
        <v>218</v>
      </c>
      <c r="M205" s="134"/>
      <c r="N205" s="1"/>
      <c r="O205" s="1"/>
      <c r="P205" s="1"/>
      <c r="Q205" s="1"/>
      <c r="R205" s="1"/>
      <c r="S205" s="1"/>
    </row>
    <row r="206" spans="1:19" s="21" customFormat="1" ht="14.25" customHeight="1">
      <c r="A206" s="4">
        <f>SUM(A205)</f>
        <v>3</v>
      </c>
      <c r="B206" s="4" t="s">
        <v>41</v>
      </c>
      <c r="C206" s="3"/>
      <c r="D206" s="3"/>
      <c r="E206" s="3"/>
      <c r="F206" s="4">
        <f>SUM(F203:F205)</f>
        <v>36</v>
      </c>
      <c r="G206" s="3"/>
      <c r="H206" s="19">
        <f>SUM(H203:H205)</f>
        <v>83</v>
      </c>
      <c r="I206" s="41">
        <f>SUM(I203:I205)</f>
        <v>1534.6</v>
      </c>
      <c r="J206" s="41">
        <f>SUM(J203:J205)</f>
        <v>1504.7</v>
      </c>
      <c r="K206" s="20">
        <f>SUM(K203:K205)</f>
        <v>29.9</v>
      </c>
      <c r="L206" s="5" t="s">
        <v>218</v>
      </c>
      <c r="M206" s="135"/>
      <c r="N206" s="1"/>
      <c r="O206" s="1"/>
      <c r="P206" s="1"/>
      <c r="Q206" s="1"/>
      <c r="R206" s="1"/>
      <c r="S206" s="1"/>
    </row>
    <row r="207" spans="1:19" s="21" customFormat="1" ht="25.5">
      <c r="A207" s="9">
        <v>1</v>
      </c>
      <c r="B207" s="35" t="s">
        <v>0</v>
      </c>
      <c r="C207" s="3"/>
      <c r="D207" s="3">
        <v>3</v>
      </c>
      <c r="E207" s="3"/>
      <c r="F207" s="7">
        <v>36</v>
      </c>
      <c r="G207" s="3"/>
      <c r="H207" s="7">
        <f>SUM('на 01.11.2018'!H212)</f>
        <v>106</v>
      </c>
      <c r="I207" s="7">
        <f>SUM(J207:K207)</f>
        <v>2079.05</v>
      </c>
      <c r="J207" s="22">
        <f>SUM('на 01.11.2018'!J212)</f>
        <v>2079.05</v>
      </c>
      <c r="K207" s="53"/>
      <c r="L207" s="35" t="s">
        <v>224</v>
      </c>
      <c r="M207" s="39" t="s">
        <v>252</v>
      </c>
      <c r="N207" s="1"/>
      <c r="O207" s="1"/>
      <c r="P207" s="1"/>
      <c r="Q207" s="1"/>
      <c r="R207" s="1"/>
      <c r="S207" s="1"/>
    </row>
    <row r="208" spans="1:19" s="15" customFormat="1" ht="15">
      <c r="A208" s="4">
        <f>SUM(A207)</f>
        <v>1</v>
      </c>
      <c r="B208" s="3" t="s">
        <v>189</v>
      </c>
      <c r="C208" s="3"/>
      <c r="D208" s="3"/>
      <c r="E208" s="3"/>
      <c r="F208" s="3">
        <f>SUM(F207)</f>
        <v>36</v>
      </c>
      <c r="G208" s="3"/>
      <c r="H208" s="3">
        <f>SUM(H207)</f>
        <v>106</v>
      </c>
      <c r="I208" s="20">
        <f>SUM(I207)</f>
        <v>2079.05</v>
      </c>
      <c r="J208" s="3">
        <f>SUM(J207)</f>
        <v>2079.05</v>
      </c>
      <c r="K208" s="20">
        <f>SUM(K207)</f>
        <v>0</v>
      </c>
      <c r="L208" s="5"/>
      <c r="M208" s="5"/>
      <c r="N208" s="1"/>
      <c r="O208" s="1"/>
      <c r="P208" s="1"/>
      <c r="Q208" s="1"/>
      <c r="R208" s="1"/>
      <c r="S208" s="1"/>
    </row>
    <row r="209" spans="1:19" s="15" customFormat="1" ht="29.25" customHeight="1">
      <c r="A209" s="16">
        <f>SUM(A208,A206,A201,A193,A189)</f>
        <v>22</v>
      </c>
      <c r="B209" s="112" t="s">
        <v>1</v>
      </c>
      <c r="C209" s="92"/>
      <c r="D209" s="92"/>
      <c r="E209" s="92"/>
      <c r="F209" s="16">
        <f>SUM(F208,F206,F201,F193,F189)</f>
        <v>343</v>
      </c>
      <c r="G209" s="16"/>
      <c r="H209" s="16">
        <f>SUM(H208,H206,H201,H193,H189)</f>
        <v>754</v>
      </c>
      <c r="I209" s="49">
        <f>SUM(I208,I206,I201,I193,I189)</f>
        <v>16201.649999999998</v>
      </c>
      <c r="J209" s="49">
        <f>SUM(J208,J206,J201,J193,J189)</f>
        <v>16171.75</v>
      </c>
      <c r="K209" s="49">
        <f>SUM(K208,K206,K201,K193,K189)</f>
        <v>29.9</v>
      </c>
      <c r="L209" s="5"/>
      <c r="M209" s="5"/>
      <c r="N209" s="1"/>
      <c r="O209" s="21"/>
      <c r="P209" s="48"/>
      <c r="Q209" s="48"/>
      <c r="R209" s="1"/>
      <c r="S209" s="1"/>
    </row>
    <row r="210" spans="1:19" s="15" customFormat="1" ht="9" customHeight="1">
      <c r="A210" s="16"/>
      <c r="B210" s="38"/>
      <c r="C210" s="16"/>
      <c r="D210" s="16"/>
      <c r="E210" s="16"/>
      <c r="F210" s="16"/>
      <c r="G210" s="16"/>
      <c r="H210" s="16"/>
      <c r="I210" s="16"/>
      <c r="J210" s="16"/>
      <c r="K210" s="49"/>
      <c r="L210" s="5"/>
      <c r="M210" s="5"/>
      <c r="N210" s="1"/>
      <c r="O210" s="1"/>
      <c r="P210" s="1"/>
      <c r="Q210" s="1"/>
      <c r="R210" s="1"/>
      <c r="S210" s="1"/>
    </row>
    <row r="211" spans="1:19" s="21" customFormat="1" ht="15">
      <c r="A211" s="103" t="s">
        <v>2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32"/>
      <c r="M211" s="5"/>
      <c r="N211" s="1"/>
      <c r="O211" s="1"/>
      <c r="P211" s="1"/>
      <c r="Q211" s="1"/>
      <c r="R211" s="1"/>
      <c r="S211" s="1"/>
    </row>
    <row r="212" spans="1:13" ht="12.75">
      <c r="A212" s="4"/>
      <c r="B212" s="4" t="s">
        <v>42</v>
      </c>
      <c r="C212" s="4"/>
      <c r="D212" s="4"/>
      <c r="E212" s="4"/>
      <c r="F212" s="4"/>
      <c r="G212" s="4"/>
      <c r="H212" s="4"/>
      <c r="I212" s="4"/>
      <c r="J212" s="4"/>
      <c r="K212" s="52"/>
      <c r="L212" s="4"/>
      <c r="M212" s="5"/>
    </row>
    <row r="213" spans="1:13" ht="13.5" customHeight="1">
      <c r="A213" s="5">
        <v>1</v>
      </c>
      <c r="B213" s="5" t="s">
        <v>43</v>
      </c>
      <c r="C213" s="5"/>
      <c r="D213" s="5"/>
      <c r="E213" s="5"/>
      <c r="F213" s="5">
        <v>18</v>
      </c>
      <c r="G213" s="5"/>
      <c r="H213" s="9">
        <f>SUM('на 01.11.2018'!H217)</f>
        <v>25</v>
      </c>
      <c r="I213" s="7">
        <f>SUM(J213:K213)</f>
        <v>860.1</v>
      </c>
      <c r="J213" s="5">
        <f>SUM('на 01.11.2018'!J217)</f>
        <v>860.1</v>
      </c>
      <c r="K213" s="53"/>
      <c r="L213" s="35" t="s">
        <v>224</v>
      </c>
      <c r="M213" s="91" t="s">
        <v>251</v>
      </c>
    </row>
    <row r="214" spans="1:19" s="15" customFormat="1" ht="13.5" customHeight="1">
      <c r="A214" s="5">
        <v>2</v>
      </c>
      <c r="B214" s="5" t="s">
        <v>44</v>
      </c>
      <c r="C214" s="5"/>
      <c r="D214" s="5"/>
      <c r="E214" s="5"/>
      <c r="F214" s="5">
        <v>18</v>
      </c>
      <c r="G214" s="5"/>
      <c r="H214" s="9">
        <f>SUM('на 01.11.2018'!H218)</f>
        <v>51</v>
      </c>
      <c r="I214" s="7">
        <f>SUM(J214:K214)</f>
        <v>979.5</v>
      </c>
      <c r="J214" s="5">
        <f>SUM('на 01.11.2018'!J218)</f>
        <v>979.5</v>
      </c>
      <c r="K214" s="53"/>
      <c r="L214" s="5" t="s">
        <v>218</v>
      </c>
      <c r="M214" s="92"/>
      <c r="N214" s="1"/>
      <c r="O214" s="1"/>
      <c r="P214" s="1"/>
      <c r="Q214" s="1"/>
      <c r="R214" s="1"/>
      <c r="S214" s="1"/>
    </row>
    <row r="215" spans="1:19" s="15" customFormat="1" ht="31.5" customHeight="1">
      <c r="A215" s="16">
        <f>SUM(A214)</f>
        <v>2</v>
      </c>
      <c r="B215" s="114" t="s">
        <v>45</v>
      </c>
      <c r="C215" s="115"/>
      <c r="D215" s="116"/>
      <c r="E215" s="16"/>
      <c r="F215" s="16">
        <v>36</v>
      </c>
      <c r="G215" s="16"/>
      <c r="H215" s="16">
        <f>SUM(H213:H214)</f>
        <v>76</v>
      </c>
      <c r="I215" s="16">
        <f>SUM(I213:I214)</f>
        <v>1839.6</v>
      </c>
      <c r="J215" s="16">
        <f>SUM(J213:J214)</f>
        <v>1839.6</v>
      </c>
      <c r="K215" s="49">
        <v>0</v>
      </c>
      <c r="L215" s="16"/>
      <c r="M215" s="5"/>
      <c r="N215" s="1"/>
      <c r="O215" s="21"/>
      <c r="P215" s="48"/>
      <c r="Q215" s="48"/>
      <c r="R215" s="1"/>
      <c r="S215" s="1"/>
    </row>
    <row r="216" spans="1:19" s="24" customFormat="1" ht="9" customHeight="1">
      <c r="A216" s="16"/>
      <c r="B216" s="28"/>
      <c r="C216" s="16"/>
      <c r="D216" s="16"/>
      <c r="E216" s="16"/>
      <c r="F216" s="16"/>
      <c r="G216" s="16"/>
      <c r="H216" s="16"/>
      <c r="I216" s="16"/>
      <c r="J216" s="16"/>
      <c r="K216" s="49"/>
      <c r="L216" s="37"/>
      <c r="M216" s="5"/>
      <c r="N216" s="1"/>
      <c r="O216" s="1"/>
      <c r="P216" s="1"/>
      <c r="Q216" s="1"/>
      <c r="R216" s="1"/>
      <c r="S216" s="1"/>
    </row>
    <row r="217" spans="1:13" ht="14.25" customHeight="1">
      <c r="A217" s="113" t="s">
        <v>4</v>
      </c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23"/>
      <c r="M217" s="5"/>
    </row>
    <row r="218" spans="1:13" ht="15" customHeight="1">
      <c r="A218" s="5"/>
      <c r="B218" s="4" t="s">
        <v>210</v>
      </c>
      <c r="C218" s="5"/>
      <c r="D218" s="5"/>
      <c r="E218" s="5"/>
      <c r="F218" s="5"/>
      <c r="G218" s="5"/>
      <c r="H218" s="9"/>
      <c r="I218" s="5"/>
      <c r="J218" s="5"/>
      <c r="K218" s="53"/>
      <c r="L218" s="5" t="s">
        <v>218</v>
      </c>
      <c r="M218" s="85" t="s">
        <v>279</v>
      </c>
    </row>
    <row r="219" spans="1:13" ht="13.5" customHeight="1">
      <c r="A219" s="5">
        <v>1</v>
      </c>
      <c r="B219" s="5" t="s">
        <v>195</v>
      </c>
      <c r="C219" s="5">
        <v>1968</v>
      </c>
      <c r="D219" s="5">
        <v>2</v>
      </c>
      <c r="E219" s="5"/>
      <c r="F219" s="5">
        <v>8</v>
      </c>
      <c r="G219" s="5"/>
      <c r="H219" s="9">
        <f>SUM('на 01.11.2018'!H222)</f>
        <v>27</v>
      </c>
      <c r="I219" s="7">
        <f aca="true" t="shared" si="6" ref="I219:I239">SUM(J219:K219)</f>
        <v>309.9</v>
      </c>
      <c r="J219" s="5">
        <f>SUM('на 01.11.2018'!J222)</f>
        <v>309.9</v>
      </c>
      <c r="K219" s="53"/>
      <c r="L219" s="5" t="s">
        <v>218</v>
      </c>
      <c r="M219" s="85"/>
    </row>
    <row r="220" spans="1:13" ht="13.5" customHeight="1">
      <c r="A220" s="5">
        <v>2</v>
      </c>
      <c r="B220" s="5" t="s">
        <v>196</v>
      </c>
      <c r="C220" s="5">
        <v>1969</v>
      </c>
      <c r="D220" s="5">
        <v>2</v>
      </c>
      <c r="E220" s="5"/>
      <c r="F220" s="5">
        <v>8</v>
      </c>
      <c r="G220" s="5"/>
      <c r="H220" s="9">
        <f>SUM('на 01.11.2018'!H223)</f>
        <v>20</v>
      </c>
      <c r="I220" s="7">
        <f t="shared" si="6"/>
        <v>388.9</v>
      </c>
      <c r="J220" s="5">
        <f>SUM('на 01.11.2018'!J223)</f>
        <v>388.9</v>
      </c>
      <c r="K220" s="53"/>
      <c r="L220" s="5" t="s">
        <v>218</v>
      </c>
      <c r="M220" s="85"/>
    </row>
    <row r="221" spans="1:13" ht="13.5" customHeight="1">
      <c r="A221" s="5">
        <v>3</v>
      </c>
      <c r="B221" s="5" t="s">
        <v>197</v>
      </c>
      <c r="C221" s="5">
        <v>1982</v>
      </c>
      <c r="D221" s="5">
        <v>3</v>
      </c>
      <c r="E221" s="5"/>
      <c r="F221" s="5">
        <v>18</v>
      </c>
      <c r="G221" s="5"/>
      <c r="H221" s="9">
        <f>SUM('на 01.11.2018'!H224)</f>
        <v>36</v>
      </c>
      <c r="I221" s="7">
        <f t="shared" si="6"/>
        <v>834.7</v>
      </c>
      <c r="J221" s="5">
        <f>SUM('на 01.11.2018'!J224)</f>
        <v>834.7</v>
      </c>
      <c r="K221" s="53"/>
      <c r="L221" s="5" t="s">
        <v>218</v>
      </c>
      <c r="M221" s="85"/>
    </row>
    <row r="222" spans="1:13" ht="13.5" customHeight="1">
      <c r="A222" s="5">
        <v>4</v>
      </c>
      <c r="B222" s="5" t="s">
        <v>198</v>
      </c>
      <c r="C222" s="5">
        <v>1982</v>
      </c>
      <c r="D222" s="5">
        <v>3</v>
      </c>
      <c r="E222" s="5"/>
      <c r="F222" s="5">
        <v>18</v>
      </c>
      <c r="G222" s="5"/>
      <c r="H222" s="9">
        <f>SUM('на 01.11.2018'!H225)</f>
        <v>31</v>
      </c>
      <c r="I222" s="7">
        <f t="shared" si="6"/>
        <v>821.1</v>
      </c>
      <c r="J222" s="5">
        <f>SUM('на 01.11.2018'!J225)</f>
        <v>821.1</v>
      </c>
      <c r="K222" s="53"/>
      <c r="L222" s="5" t="s">
        <v>218</v>
      </c>
      <c r="M222" s="85"/>
    </row>
    <row r="223" spans="1:13" ht="13.5" customHeight="1">
      <c r="A223" s="5">
        <v>5</v>
      </c>
      <c r="B223" s="5" t="s">
        <v>199</v>
      </c>
      <c r="C223" s="5">
        <v>1989</v>
      </c>
      <c r="D223" s="5">
        <v>3</v>
      </c>
      <c r="E223" s="5"/>
      <c r="F223" s="5">
        <v>18</v>
      </c>
      <c r="G223" s="5"/>
      <c r="H223" s="9">
        <f>SUM('на 01.11.2018'!H226)</f>
        <v>45</v>
      </c>
      <c r="I223" s="7">
        <f t="shared" si="6"/>
        <v>847.1</v>
      </c>
      <c r="J223" s="5">
        <f>SUM('на 01.11.2018'!J226)</f>
        <v>847.1</v>
      </c>
      <c r="K223" s="53"/>
      <c r="L223" s="5" t="s">
        <v>218</v>
      </c>
      <c r="M223" s="85"/>
    </row>
    <row r="224" spans="1:13" ht="13.5" customHeight="1">
      <c r="A224" s="5">
        <v>6</v>
      </c>
      <c r="B224" s="5" t="s">
        <v>200</v>
      </c>
      <c r="C224" s="5">
        <v>1986</v>
      </c>
      <c r="D224" s="5">
        <v>3</v>
      </c>
      <c r="E224" s="5"/>
      <c r="F224" s="5">
        <v>36</v>
      </c>
      <c r="G224" s="5"/>
      <c r="H224" s="9">
        <f>SUM('на 01.11.2018'!H227)</f>
        <v>80</v>
      </c>
      <c r="I224" s="7">
        <f t="shared" si="6"/>
        <v>1858.8</v>
      </c>
      <c r="J224" s="5">
        <f>SUM('на 01.11.2018'!J227)</f>
        <v>1858.8</v>
      </c>
      <c r="K224" s="53"/>
      <c r="L224" s="5" t="s">
        <v>218</v>
      </c>
      <c r="M224" s="85"/>
    </row>
    <row r="225" spans="1:13" ht="13.5" customHeight="1">
      <c r="A225" s="5">
        <v>7</v>
      </c>
      <c r="B225" s="5" t="s">
        <v>201</v>
      </c>
      <c r="C225" s="5">
        <v>1984</v>
      </c>
      <c r="D225" s="5">
        <v>3</v>
      </c>
      <c r="E225" s="5"/>
      <c r="F225" s="5">
        <v>36</v>
      </c>
      <c r="G225" s="5"/>
      <c r="H225" s="9">
        <f>SUM('на 01.11.2018'!H228)</f>
        <v>92</v>
      </c>
      <c r="I225" s="7">
        <f t="shared" si="6"/>
        <v>1863.6</v>
      </c>
      <c r="J225" s="5">
        <f>SUM('на 01.11.2018'!J228)</f>
        <v>1863.6</v>
      </c>
      <c r="K225" s="53"/>
      <c r="L225" s="5" t="s">
        <v>218</v>
      </c>
      <c r="M225" s="85"/>
    </row>
    <row r="226" spans="1:13" ht="13.5" customHeight="1">
      <c r="A226" s="5">
        <v>8</v>
      </c>
      <c r="B226" s="5" t="s">
        <v>202</v>
      </c>
      <c r="C226" s="5">
        <v>1973</v>
      </c>
      <c r="D226" s="5">
        <v>2</v>
      </c>
      <c r="E226" s="5"/>
      <c r="F226" s="5">
        <v>12</v>
      </c>
      <c r="G226" s="5"/>
      <c r="H226" s="9">
        <f>SUM('на 01.11.2018'!H229)</f>
        <v>25</v>
      </c>
      <c r="I226" s="7">
        <f t="shared" si="6"/>
        <v>571.7</v>
      </c>
      <c r="J226" s="5">
        <f>SUM('на 01.11.2018'!J229)</f>
        <v>571.7</v>
      </c>
      <c r="K226" s="53"/>
      <c r="L226" s="5" t="s">
        <v>218</v>
      </c>
      <c r="M226" s="85"/>
    </row>
    <row r="227" spans="1:13" ht="13.5" customHeight="1">
      <c r="A227" s="5">
        <v>9</v>
      </c>
      <c r="B227" s="5" t="s">
        <v>203</v>
      </c>
      <c r="C227" s="5">
        <v>1976</v>
      </c>
      <c r="D227" s="5">
        <v>2</v>
      </c>
      <c r="E227" s="5"/>
      <c r="F227" s="5">
        <v>12</v>
      </c>
      <c r="G227" s="5"/>
      <c r="H227" s="9">
        <f>SUM('на 01.11.2018'!H230)</f>
        <v>27</v>
      </c>
      <c r="I227" s="7">
        <f t="shared" si="6"/>
        <v>565.5</v>
      </c>
      <c r="J227" s="5">
        <f>SUM('на 01.11.2018'!J230)</f>
        <v>565.5</v>
      </c>
      <c r="K227" s="53"/>
      <c r="L227" s="5" t="s">
        <v>218</v>
      </c>
      <c r="M227" s="85"/>
    </row>
    <row r="228" spans="1:13" ht="13.5" customHeight="1">
      <c r="A228" s="5">
        <v>10</v>
      </c>
      <c r="B228" s="5" t="s">
        <v>204</v>
      </c>
      <c r="C228" s="5">
        <v>1980</v>
      </c>
      <c r="D228" s="5">
        <v>3</v>
      </c>
      <c r="E228" s="5"/>
      <c r="F228" s="5">
        <v>24</v>
      </c>
      <c r="G228" s="5"/>
      <c r="H228" s="9">
        <f>SUM('на 01.11.2018'!H231)</f>
        <v>55</v>
      </c>
      <c r="I228" s="7">
        <f t="shared" si="6"/>
        <v>1171.5</v>
      </c>
      <c r="J228" s="5">
        <f>SUM('на 01.11.2018'!J231)</f>
        <v>1171.5</v>
      </c>
      <c r="K228" s="53"/>
      <c r="L228" s="5" t="s">
        <v>218</v>
      </c>
      <c r="M228" s="85"/>
    </row>
    <row r="229" spans="1:13" ht="13.5" customHeight="1">
      <c r="A229" s="5">
        <v>11</v>
      </c>
      <c r="B229" s="5" t="s">
        <v>205</v>
      </c>
      <c r="C229" s="5">
        <v>1979</v>
      </c>
      <c r="D229" s="5">
        <v>3</v>
      </c>
      <c r="E229" s="5"/>
      <c r="F229" s="5">
        <v>18</v>
      </c>
      <c r="G229" s="5"/>
      <c r="H229" s="9">
        <f>SUM('на 01.11.2018'!H232)</f>
        <v>45</v>
      </c>
      <c r="I229" s="7">
        <f t="shared" si="6"/>
        <v>841</v>
      </c>
      <c r="J229" s="5">
        <f>SUM('на 01.11.2018'!J232)</f>
        <v>841</v>
      </c>
      <c r="K229" s="53"/>
      <c r="L229" s="5" t="s">
        <v>218</v>
      </c>
      <c r="M229" s="85"/>
    </row>
    <row r="230" spans="1:13" ht="13.5" customHeight="1">
      <c r="A230" s="5">
        <v>12</v>
      </c>
      <c r="B230" s="5" t="s">
        <v>206</v>
      </c>
      <c r="C230" s="5">
        <v>1979</v>
      </c>
      <c r="D230" s="5">
        <v>3</v>
      </c>
      <c r="E230" s="5"/>
      <c r="F230" s="5">
        <v>18</v>
      </c>
      <c r="G230" s="5"/>
      <c r="H230" s="9">
        <f>SUM('на 01.11.2018'!H233)</f>
        <v>34</v>
      </c>
      <c r="I230" s="7">
        <f t="shared" si="6"/>
        <v>846.2</v>
      </c>
      <c r="J230" s="5">
        <f>SUM('на 01.11.2018'!J233)</f>
        <v>846.2</v>
      </c>
      <c r="K230" s="53"/>
      <c r="L230" s="5" t="s">
        <v>218</v>
      </c>
      <c r="M230" s="85"/>
    </row>
    <row r="231" spans="1:13" ht="13.5" customHeight="1">
      <c r="A231" s="5">
        <v>13</v>
      </c>
      <c r="B231" s="5" t="s">
        <v>207</v>
      </c>
      <c r="C231" s="5">
        <v>1980</v>
      </c>
      <c r="D231" s="5">
        <v>3</v>
      </c>
      <c r="E231" s="5"/>
      <c r="F231" s="5">
        <v>24</v>
      </c>
      <c r="G231" s="5"/>
      <c r="H231" s="9">
        <f>SUM('на 01.11.2018'!H234)</f>
        <v>56</v>
      </c>
      <c r="I231" s="7">
        <f t="shared" si="6"/>
        <v>1155.7</v>
      </c>
      <c r="J231" s="5">
        <f>SUM('на 01.11.2018'!J234)</f>
        <v>1155.7</v>
      </c>
      <c r="K231" s="53"/>
      <c r="L231" s="4"/>
      <c r="M231" s="85"/>
    </row>
    <row r="232" spans="1:16" s="21" customFormat="1" ht="13.5" customHeight="1">
      <c r="A232" s="5">
        <v>14</v>
      </c>
      <c r="B232" s="5" t="s">
        <v>208</v>
      </c>
      <c r="C232" s="5">
        <v>1989</v>
      </c>
      <c r="D232" s="5">
        <v>3</v>
      </c>
      <c r="E232" s="5"/>
      <c r="F232" s="5">
        <v>18</v>
      </c>
      <c r="G232" s="5"/>
      <c r="H232" s="9">
        <f>SUM('на 01.11.2018'!H235)</f>
        <v>47</v>
      </c>
      <c r="I232" s="8">
        <f t="shared" si="6"/>
        <v>935.3</v>
      </c>
      <c r="J232" s="5">
        <f>SUM('на 01.11.2018'!J235)</f>
        <v>935.3</v>
      </c>
      <c r="K232" s="53"/>
      <c r="L232" s="5" t="s">
        <v>218</v>
      </c>
      <c r="M232" s="85"/>
      <c r="P232" s="1"/>
    </row>
    <row r="233" spans="1:13" ht="17.25" customHeight="1">
      <c r="A233" s="4"/>
      <c r="B233" s="4" t="s">
        <v>209</v>
      </c>
      <c r="C233" s="4"/>
      <c r="D233" s="4"/>
      <c r="E233" s="4"/>
      <c r="F233" s="4"/>
      <c r="G233" s="4"/>
      <c r="H233" s="9"/>
      <c r="I233" s="4"/>
      <c r="J233" s="4"/>
      <c r="K233" s="52"/>
      <c r="L233" s="4"/>
      <c r="M233" s="5"/>
    </row>
    <row r="234" spans="1:13" ht="15.75" customHeight="1">
      <c r="A234" s="5">
        <v>15</v>
      </c>
      <c r="B234" s="5" t="s">
        <v>43</v>
      </c>
      <c r="C234" s="5"/>
      <c r="D234" s="5">
        <v>2</v>
      </c>
      <c r="E234" s="5"/>
      <c r="F234" s="5">
        <v>8</v>
      </c>
      <c r="G234" s="5"/>
      <c r="H234" s="9">
        <f>SUM('на 01.11.2018'!H237)</f>
        <v>17</v>
      </c>
      <c r="I234" s="8">
        <f t="shared" si="6"/>
        <v>361.7</v>
      </c>
      <c r="J234" s="5">
        <f>SUM('на 01.11.2018'!J237)</f>
        <v>361.7</v>
      </c>
      <c r="K234" s="53"/>
      <c r="L234" s="5" t="s">
        <v>218</v>
      </c>
      <c r="M234" s="125" t="s">
        <v>220</v>
      </c>
    </row>
    <row r="235" spans="1:16" s="21" customFormat="1" ht="12.75">
      <c r="A235" s="5">
        <v>16</v>
      </c>
      <c r="B235" s="5" t="s">
        <v>24</v>
      </c>
      <c r="C235" s="5"/>
      <c r="D235" s="5">
        <v>2</v>
      </c>
      <c r="E235" s="5"/>
      <c r="F235" s="5">
        <v>8</v>
      </c>
      <c r="G235" s="5"/>
      <c r="H235" s="9">
        <f>SUM('на 01.11.2018'!H238)</f>
        <v>30</v>
      </c>
      <c r="I235" s="8">
        <f t="shared" si="6"/>
        <v>373.7</v>
      </c>
      <c r="J235" s="5">
        <f>SUM('на 01.11.2018'!J238)</f>
        <v>373.7</v>
      </c>
      <c r="K235" s="53"/>
      <c r="L235" s="5" t="s">
        <v>218</v>
      </c>
      <c r="M235" s="126"/>
      <c r="P235" s="1"/>
    </row>
    <row r="236" spans="1:13" ht="12.75">
      <c r="A236" s="5"/>
      <c r="B236" s="4" t="s">
        <v>213</v>
      </c>
      <c r="C236" s="4"/>
      <c r="D236" s="4"/>
      <c r="E236" s="4"/>
      <c r="F236" s="4"/>
      <c r="G236" s="4"/>
      <c r="H236" s="9"/>
      <c r="I236" s="4"/>
      <c r="J236" s="4"/>
      <c r="K236" s="52"/>
      <c r="L236" s="5" t="s">
        <v>218</v>
      </c>
      <c r="M236" s="5"/>
    </row>
    <row r="237" spans="1:13" ht="12.75">
      <c r="A237" s="5">
        <v>17</v>
      </c>
      <c r="B237" s="5" t="s">
        <v>215</v>
      </c>
      <c r="C237" s="5"/>
      <c r="D237" s="5">
        <v>2</v>
      </c>
      <c r="E237" s="5"/>
      <c r="F237" s="5">
        <v>18</v>
      </c>
      <c r="G237" s="5"/>
      <c r="H237" s="9">
        <f>SUM('на 01.11.2018'!H240)</f>
        <v>31</v>
      </c>
      <c r="I237" s="8">
        <f t="shared" si="6"/>
        <v>756.9</v>
      </c>
      <c r="J237" s="5">
        <f>SUM('на 01.11.2018'!J240)</f>
        <v>756.9</v>
      </c>
      <c r="K237" s="53"/>
      <c r="L237" s="5" t="s">
        <v>218</v>
      </c>
      <c r="M237" s="85" t="s">
        <v>220</v>
      </c>
    </row>
    <row r="238" spans="1:13" ht="12.75">
      <c r="A238" s="5">
        <v>18</v>
      </c>
      <c r="B238" s="5" t="s">
        <v>214</v>
      </c>
      <c r="C238" s="5"/>
      <c r="D238" s="5">
        <v>2</v>
      </c>
      <c r="E238" s="5"/>
      <c r="F238" s="5">
        <v>18</v>
      </c>
      <c r="G238" s="5"/>
      <c r="H238" s="9">
        <f>SUM('на 01.11.2018'!H241)</f>
        <v>35</v>
      </c>
      <c r="I238" s="8">
        <f t="shared" si="6"/>
        <v>940.1</v>
      </c>
      <c r="J238" s="5">
        <f>SUM('на 01.11.2018'!J241)</f>
        <v>940.1</v>
      </c>
      <c r="K238" s="53"/>
      <c r="L238" s="5" t="s">
        <v>218</v>
      </c>
      <c r="M238" s="85"/>
    </row>
    <row r="239" spans="1:21" s="21" customFormat="1" ht="12.75">
      <c r="A239" s="9">
        <v>19</v>
      </c>
      <c r="B239" s="5" t="s">
        <v>216</v>
      </c>
      <c r="C239" s="5"/>
      <c r="D239" s="5">
        <v>2</v>
      </c>
      <c r="E239" s="5"/>
      <c r="F239" s="5">
        <v>18</v>
      </c>
      <c r="G239" s="5"/>
      <c r="H239" s="9">
        <f>SUM('на 01.11.2018'!H242)</f>
        <v>28</v>
      </c>
      <c r="I239" s="8">
        <f t="shared" si="6"/>
        <v>754.9</v>
      </c>
      <c r="J239" s="5">
        <f>SUM('на 01.11.2018'!J242)</f>
        <v>754.9</v>
      </c>
      <c r="K239" s="53"/>
      <c r="L239" s="5" t="s">
        <v>218</v>
      </c>
      <c r="M239" s="85"/>
      <c r="P239" s="1"/>
      <c r="U239" s="78"/>
    </row>
    <row r="240" spans="1:17" s="21" customFormat="1" ht="24" customHeight="1">
      <c r="A240" s="4">
        <f>SUM(A239)</f>
        <v>19</v>
      </c>
      <c r="B240" s="37" t="s">
        <v>211</v>
      </c>
      <c r="C240" s="4"/>
      <c r="D240" s="4"/>
      <c r="E240" s="4"/>
      <c r="F240" s="4">
        <f>SUM(F237:F239,F234:F235,F219:F232)</f>
        <v>338</v>
      </c>
      <c r="G240" s="4"/>
      <c r="H240" s="4">
        <f>SUM(H237:H239,H234:H235,H219:H232)</f>
        <v>761</v>
      </c>
      <c r="I240" s="4">
        <f>SUM(I237:I239,I234:I235,I219:I232)</f>
        <v>16198.300000000003</v>
      </c>
      <c r="J240" s="4">
        <f>SUM(J237:J239,J234:J235,J219:J232)</f>
        <v>16198.300000000003</v>
      </c>
      <c r="K240" s="4">
        <f>SUM(K237:K239,K234:K235,K219:K232)</f>
        <v>0</v>
      </c>
      <c r="L240" s="4"/>
      <c r="M240" s="4"/>
      <c r="P240" s="82"/>
      <c r="Q240" s="48"/>
    </row>
    <row r="241" spans="1:13" s="21" customFormat="1" ht="17.25" customHeight="1">
      <c r="A241" s="28" t="s">
        <v>227</v>
      </c>
      <c r="B241" s="34"/>
      <c r="C241" s="32"/>
      <c r="D241" s="32"/>
      <c r="E241" s="32"/>
      <c r="F241" s="32"/>
      <c r="G241" s="32"/>
      <c r="H241" s="32"/>
      <c r="I241" s="32"/>
      <c r="J241" s="32"/>
      <c r="K241" s="54"/>
      <c r="L241" s="34" t="s">
        <v>233</v>
      </c>
      <c r="M241" s="4"/>
    </row>
    <row r="242" spans="1:13" s="21" customFormat="1" ht="42" customHeight="1">
      <c r="A242" s="9">
        <v>1</v>
      </c>
      <c r="B242" s="39" t="s">
        <v>228</v>
      </c>
      <c r="C242" s="9">
        <v>1982</v>
      </c>
      <c r="D242" s="9">
        <v>2</v>
      </c>
      <c r="E242" s="4"/>
      <c r="F242" s="9">
        <v>18</v>
      </c>
      <c r="G242" s="4"/>
      <c r="H242" s="9">
        <f>SUM('на 01.11.2018'!H246)</f>
        <v>45</v>
      </c>
      <c r="I242" s="8">
        <f>SUM(J242:K242)</f>
        <v>859.4</v>
      </c>
      <c r="J242" s="9">
        <f>SUM('на 01.11.2018'!J246)</f>
        <v>859.4</v>
      </c>
      <c r="K242" s="51"/>
      <c r="L242" s="5" t="s">
        <v>218</v>
      </c>
      <c r="M242" s="90" t="s">
        <v>245</v>
      </c>
    </row>
    <row r="243" spans="1:13" s="21" customFormat="1" ht="42" customHeight="1">
      <c r="A243" s="9">
        <v>2</v>
      </c>
      <c r="B243" s="39" t="s">
        <v>229</v>
      </c>
      <c r="C243" s="9">
        <v>1982</v>
      </c>
      <c r="D243" s="9">
        <v>2</v>
      </c>
      <c r="E243" s="4"/>
      <c r="F243" s="9">
        <v>18</v>
      </c>
      <c r="G243" s="4"/>
      <c r="H243" s="9">
        <f>SUM('на 01.11.2018'!H247)</f>
        <v>48</v>
      </c>
      <c r="I243" s="8">
        <f>SUM(J243:K243)</f>
        <v>841.1</v>
      </c>
      <c r="J243" s="9">
        <f>SUM('на 01.11.2018'!J247)</f>
        <v>841.1</v>
      </c>
      <c r="K243" s="51"/>
      <c r="L243" s="5" t="s">
        <v>218</v>
      </c>
      <c r="M243" s="90"/>
    </row>
    <row r="244" spans="1:14" s="30" customFormat="1" ht="38.25" customHeight="1">
      <c r="A244" s="4">
        <v>2</v>
      </c>
      <c r="B244" s="37" t="s">
        <v>230</v>
      </c>
      <c r="C244" s="4"/>
      <c r="D244" s="4"/>
      <c r="E244" s="4"/>
      <c r="F244" s="4">
        <f>SUM(F242:F243)</f>
        <v>36</v>
      </c>
      <c r="G244" s="4"/>
      <c r="H244" s="4">
        <f>SUM(H242:H243)</f>
        <v>93</v>
      </c>
      <c r="I244" s="4">
        <f>SUM(I242:I243)</f>
        <v>1700.5</v>
      </c>
      <c r="J244" s="4">
        <f>SUM(J242:J243)</f>
        <v>1700.5</v>
      </c>
      <c r="K244" s="52"/>
      <c r="L244" s="4"/>
      <c r="M244" s="90"/>
      <c r="N244" s="46"/>
    </row>
    <row r="245" spans="1:24" ht="15.75">
      <c r="A245" s="40">
        <f>SUM(A244,A240,A215,A209,A176)</f>
        <v>213</v>
      </c>
      <c r="B245" s="57" t="s">
        <v>262</v>
      </c>
      <c r="C245" s="57"/>
      <c r="D245" s="29"/>
      <c r="E245" s="29"/>
      <c r="F245" s="29">
        <f>SUM(F244,F240,F215,F209,F176)</f>
        <v>3568</v>
      </c>
      <c r="G245" s="29"/>
      <c r="H245" s="40">
        <f>SUM(H244,H240,H215,H209,H176)</f>
        <v>6882</v>
      </c>
      <c r="I245" s="49">
        <f>SUM(I244,I240,I215,I209,I176)</f>
        <v>162484.60000000003</v>
      </c>
      <c r="J245" s="49">
        <f>SUM(J244,J240,J215,J209,J176)</f>
        <v>155362.18000000002</v>
      </c>
      <c r="K245" s="49">
        <f>SUM(K244,K240,K215,K209,K176)</f>
        <v>7122.42</v>
      </c>
      <c r="L245" s="29"/>
      <c r="M245" s="5"/>
      <c r="P245" s="48"/>
      <c r="Q245" s="48"/>
      <c r="R245" s="71"/>
      <c r="S245" s="71"/>
      <c r="V245" s="48"/>
      <c r="X245" s="48"/>
    </row>
    <row r="246" spans="1:13" s="10" customFormat="1" ht="15">
      <c r="A246" s="60"/>
      <c r="B246" s="109" t="s">
        <v>257</v>
      </c>
      <c r="C246" s="110"/>
      <c r="D246" s="110"/>
      <c r="E246" s="110"/>
      <c r="F246" s="110"/>
      <c r="G246" s="110"/>
      <c r="H246" s="111"/>
      <c r="I246" s="62"/>
      <c r="J246" s="62"/>
      <c r="K246" s="62"/>
      <c r="L246" s="61"/>
      <c r="M246" s="9"/>
    </row>
    <row r="247" spans="1:13" s="10" customFormat="1" ht="34.5" customHeight="1">
      <c r="A247" s="9"/>
      <c r="B247" s="123" t="s">
        <v>278</v>
      </c>
      <c r="C247" s="123"/>
      <c r="D247" s="123"/>
      <c r="E247" s="123"/>
      <c r="F247" s="123"/>
      <c r="G247" s="123"/>
      <c r="H247" s="123"/>
      <c r="I247" s="63">
        <f>SUM(I8:I32,I35:I62,I65:I83,I85:I85,I100:I101,I123:I147,I165:I166,I169:I173)</f>
        <v>72214.68</v>
      </c>
      <c r="J247" s="63">
        <f>SUM(J8:J32,J35:J62,J65:J83,J85:J85,J100:J101,J123:J147,J165:J166,J169:J173)</f>
        <v>67843.93000000001</v>
      </c>
      <c r="K247" s="63">
        <f>SUM(K8:K32,K35:K62,K65:K83,K85:K85,K100:K101,K123:K147,K165:K166,K169:K173)</f>
        <v>4370.75</v>
      </c>
      <c r="L247" s="9"/>
      <c r="M247" s="9"/>
    </row>
    <row r="248" spans="1:13" s="10" customFormat="1" ht="12.75">
      <c r="A248" s="9"/>
      <c r="B248" s="109"/>
      <c r="C248" s="110"/>
      <c r="D248" s="110"/>
      <c r="E248" s="110"/>
      <c r="F248" s="110"/>
      <c r="G248" s="110"/>
      <c r="H248" s="111"/>
      <c r="I248" s="4"/>
      <c r="J248" s="4"/>
      <c r="K248" s="52"/>
      <c r="L248" s="9"/>
      <c r="M248" s="9"/>
    </row>
    <row r="249" spans="1:13" s="10" customFormat="1" ht="12.75" customHeight="1">
      <c r="A249" s="60"/>
      <c r="B249" s="124" t="s">
        <v>251</v>
      </c>
      <c r="C249" s="124"/>
      <c r="D249" s="124"/>
      <c r="E249" s="124"/>
      <c r="F249" s="124"/>
      <c r="G249" s="124"/>
      <c r="H249" s="124"/>
      <c r="I249" s="52">
        <f>SUM(I102:I122)+I215</f>
        <v>5731.5</v>
      </c>
      <c r="J249" s="52">
        <f>SUM(J102:J122)+J215</f>
        <v>5731.5</v>
      </c>
      <c r="K249" s="52">
        <f>SUM(K102:K122)+K215</f>
        <v>0</v>
      </c>
      <c r="L249" s="61"/>
      <c r="M249" s="9"/>
    </row>
    <row r="250" spans="1:13" s="10" customFormat="1" ht="12.75">
      <c r="A250" s="9"/>
      <c r="B250" s="109"/>
      <c r="C250" s="110"/>
      <c r="D250" s="110"/>
      <c r="E250" s="110"/>
      <c r="F250" s="110"/>
      <c r="G250" s="110"/>
      <c r="H250" s="111"/>
      <c r="I250" s="4"/>
      <c r="J250" s="4"/>
      <c r="K250" s="52"/>
      <c r="L250" s="9"/>
      <c r="M250" s="9"/>
    </row>
    <row r="251" spans="1:13" s="10" customFormat="1" ht="12.75" customHeight="1">
      <c r="A251" s="60"/>
      <c r="B251" s="124" t="s">
        <v>252</v>
      </c>
      <c r="C251" s="124"/>
      <c r="D251" s="124"/>
      <c r="E251" s="124"/>
      <c r="F251" s="124"/>
      <c r="G251" s="124"/>
      <c r="H251" s="124"/>
      <c r="I251" s="52">
        <f>SUM(I33:I34,I63:I64,I84,I86:I99,I148:I162,I163,I164,I167:I168,I174:I175,I207)</f>
        <v>52517.02000000001</v>
      </c>
      <c r="J251" s="52">
        <f>SUM(J33:J34,J63:J64,J84,J86:J99,J148:J162,J163,J164,J167:J168,J174:J175,J207)</f>
        <v>49795.25000000001</v>
      </c>
      <c r="K251" s="52">
        <f>SUM(K33:K34,K63:K64,K84,K86:K99,K148:K162,K163,K164,K167:K168,K174:K175,K207)</f>
        <v>2721.77</v>
      </c>
      <c r="L251" s="61"/>
      <c r="M251" s="9"/>
    </row>
    <row r="252" spans="1:13" s="10" customFormat="1" ht="12.75" customHeight="1">
      <c r="A252" s="60"/>
      <c r="B252" s="117"/>
      <c r="C252" s="118"/>
      <c r="D252" s="118"/>
      <c r="E252" s="118"/>
      <c r="F252" s="118"/>
      <c r="G252" s="118"/>
      <c r="H252" s="119"/>
      <c r="I252" s="61"/>
      <c r="J252" s="64"/>
      <c r="K252" s="62"/>
      <c r="L252" s="61"/>
      <c r="M252" s="9"/>
    </row>
    <row r="253" spans="1:13" s="10" customFormat="1" ht="39.75" customHeight="1">
      <c r="A253" s="9"/>
      <c r="B253" s="91" t="s">
        <v>258</v>
      </c>
      <c r="C253" s="91"/>
      <c r="D253" s="91"/>
      <c r="E253" s="91"/>
      <c r="F253" s="91"/>
      <c r="G253" s="91"/>
      <c r="H253" s="91"/>
      <c r="I253" s="63">
        <f>SUM(I189,I193,I201,I206,I234:I235)</f>
        <v>14858.000000000002</v>
      </c>
      <c r="J253" s="63">
        <f>SUM(J189,J193,J201,J206,J234:J235)</f>
        <v>14828.100000000002</v>
      </c>
      <c r="K253" s="63">
        <f>SUM(K189,K193,K201,K206,K234:K235)</f>
        <v>29.9</v>
      </c>
      <c r="L253" s="9"/>
      <c r="M253" s="9"/>
    </row>
    <row r="254" spans="1:13" s="10" customFormat="1" ht="12.75">
      <c r="A254" s="9"/>
      <c r="B254" s="109"/>
      <c r="C254" s="110"/>
      <c r="D254" s="110"/>
      <c r="E254" s="110"/>
      <c r="F254" s="110"/>
      <c r="G254" s="110"/>
      <c r="H254" s="111"/>
      <c r="I254" s="9"/>
      <c r="J254" s="9"/>
      <c r="K254" s="51"/>
      <c r="L254" s="9"/>
      <c r="M254" s="9"/>
    </row>
    <row r="255" spans="1:13" s="10" customFormat="1" ht="12.75" customHeight="1">
      <c r="A255" s="9"/>
      <c r="B255" s="85" t="s">
        <v>279</v>
      </c>
      <c r="C255" s="85"/>
      <c r="D255" s="85"/>
      <c r="E255" s="85"/>
      <c r="F255" s="85"/>
      <c r="G255" s="85"/>
      <c r="H255" s="85"/>
      <c r="I255" s="63">
        <f>SUM(I219:I232,I237:I239)</f>
        <v>15462.9</v>
      </c>
      <c r="J255" s="63">
        <f>SUM(J219:J232,J237:J239)</f>
        <v>15462.9</v>
      </c>
      <c r="K255" s="63">
        <f>SUM(K219:K232,K237:K239)</f>
        <v>0</v>
      </c>
      <c r="L255" s="9"/>
      <c r="M255" s="9"/>
    </row>
    <row r="256" spans="1:13" s="10" customFormat="1" ht="12.75">
      <c r="A256" s="9"/>
      <c r="B256" s="120"/>
      <c r="C256" s="121"/>
      <c r="D256" s="121"/>
      <c r="E256" s="121"/>
      <c r="F256" s="121"/>
      <c r="G256" s="121"/>
      <c r="H256" s="122"/>
      <c r="I256" s="9"/>
      <c r="J256" s="9"/>
      <c r="K256" s="51"/>
      <c r="L256" s="9"/>
      <c r="M256" s="9"/>
    </row>
    <row r="257" spans="1:13" s="10" customFormat="1" ht="24.75" customHeight="1">
      <c r="A257" s="9"/>
      <c r="B257" s="89" t="s">
        <v>245</v>
      </c>
      <c r="C257" s="89"/>
      <c r="D257" s="89"/>
      <c r="E257" s="89"/>
      <c r="F257" s="89"/>
      <c r="G257" s="89"/>
      <c r="H257" s="89"/>
      <c r="I257" s="63">
        <f>SUM(I244)</f>
        <v>1700.5</v>
      </c>
      <c r="J257" s="63">
        <f>SUM(J244)</f>
        <v>1700.5</v>
      </c>
      <c r="K257" s="63">
        <f>SUM(K244)</f>
        <v>0</v>
      </c>
      <c r="L257" s="9"/>
      <c r="M257" s="9"/>
    </row>
    <row r="258" spans="1:13" s="10" customFormat="1" ht="12.75">
      <c r="A258" s="9"/>
      <c r="B258" s="127"/>
      <c r="C258" s="128"/>
      <c r="D258" s="128"/>
      <c r="E258" s="128"/>
      <c r="F258" s="128"/>
      <c r="G258" s="128"/>
      <c r="H258" s="129"/>
      <c r="I258" s="9"/>
      <c r="J258" s="9"/>
      <c r="K258" s="51"/>
      <c r="L258" s="9"/>
      <c r="M258" s="9"/>
    </row>
    <row r="259" spans="1:19" s="30" customFormat="1" ht="25.5" customHeight="1">
      <c r="A259" s="29"/>
      <c r="B259" s="130" t="s">
        <v>261</v>
      </c>
      <c r="C259" s="131"/>
      <c r="D259" s="131"/>
      <c r="E259" s="131"/>
      <c r="F259" s="131"/>
      <c r="G259" s="131"/>
      <c r="H259" s="132"/>
      <c r="I259" s="49">
        <f>SUM(I257,I255,I253,I251,I249,I247)</f>
        <v>162484.6</v>
      </c>
      <c r="J259" s="49">
        <f>SUM(J257,J255,J253,J251,J249,J247)</f>
        <v>155362.18000000002</v>
      </c>
      <c r="K259" s="49">
        <f>SUM(K257,K255,K253,K251,K249,K247)</f>
        <v>7122.42</v>
      </c>
      <c r="L259" s="29"/>
      <c r="M259" s="29"/>
      <c r="P259" s="46"/>
      <c r="Q259" s="46"/>
      <c r="S259" s="81"/>
    </row>
    <row r="260" s="10" customFormat="1" ht="12.75">
      <c r="K260" s="59"/>
    </row>
    <row r="261" spans="2:11" s="10" customFormat="1" ht="12.75" hidden="1">
      <c r="B261" s="10" t="s">
        <v>260</v>
      </c>
      <c r="I261" s="65">
        <f>SUM(I245-I259)</f>
        <v>2.9103830456733704E-11</v>
      </c>
      <c r="J261" s="65">
        <f>SUM(J245-J259)</f>
        <v>0</v>
      </c>
      <c r="K261" s="65">
        <f>SUM(K245-K259)</f>
        <v>0</v>
      </c>
    </row>
    <row r="262" s="10" customFormat="1" ht="12.75">
      <c r="K262" s="59"/>
    </row>
    <row r="263" s="10" customFormat="1" ht="12.75">
      <c r="K263" s="59"/>
    </row>
    <row r="273" spans="1:2" ht="12.75">
      <c r="A273" s="27" t="s">
        <v>217</v>
      </c>
      <c r="B273" s="27"/>
    </row>
    <row r="299" spans="1:12" ht="12.75">
      <c r="A299" s="2"/>
      <c r="B299" s="25"/>
      <c r="C299" s="2"/>
      <c r="D299" s="2"/>
      <c r="E299" s="2"/>
      <c r="F299" s="2"/>
      <c r="G299" s="2"/>
      <c r="H299" s="2"/>
      <c r="I299" s="2"/>
      <c r="J299" s="2"/>
      <c r="K299" s="56"/>
      <c r="L299" s="2"/>
    </row>
    <row r="300" spans="1:12" ht="12.75">
      <c r="A300" s="2"/>
      <c r="B300" s="25"/>
      <c r="C300" s="2"/>
      <c r="D300" s="2"/>
      <c r="E300" s="2"/>
      <c r="F300" s="2"/>
      <c r="G300" s="2"/>
      <c r="H300" s="2"/>
      <c r="I300" s="2"/>
      <c r="J300" s="2"/>
      <c r="K300" s="56"/>
      <c r="L300" s="2"/>
    </row>
    <row r="301" spans="1:12" ht="12.75">
      <c r="A301" s="2"/>
      <c r="B301" s="25"/>
      <c r="C301" s="2"/>
      <c r="D301" s="2"/>
      <c r="E301" s="2"/>
      <c r="F301" s="2"/>
      <c r="G301" s="2"/>
      <c r="H301" s="2"/>
      <c r="I301" s="2"/>
      <c r="J301" s="2"/>
      <c r="K301" s="56"/>
      <c r="L301" s="2"/>
    </row>
    <row r="302" spans="1:12" ht="12.75">
      <c r="A302" s="2"/>
      <c r="B302" s="25"/>
      <c r="C302" s="2"/>
      <c r="D302" s="2"/>
      <c r="E302" s="2"/>
      <c r="F302" s="2"/>
      <c r="G302" s="2"/>
      <c r="H302" s="2"/>
      <c r="I302" s="2"/>
      <c r="J302" s="2"/>
      <c r="K302" s="56"/>
      <c r="L302" s="2"/>
    </row>
    <row r="303" spans="1:12" ht="12.75">
      <c r="A303" s="2"/>
      <c r="B303" s="25"/>
      <c r="C303" s="2"/>
      <c r="D303" s="2"/>
      <c r="E303" s="2"/>
      <c r="F303" s="2"/>
      <c r="G303" s="2"/>
      <c r="H303" s="2"/>
      <c r="I303" s="2"/>
      <c r="J303" s="2"/>
      <c r="K303" s="56"/>
      <c r="L303" s="2"/>
    </row>
    <row r="304" spans="1:12" ht="12.75">
      <c r="A304" s="2"/>
      <c r="B304" s="25"/>
      <c r="C304" s="2"/>
      <c r="D304" s="2"/>
      <c r="E304" s="2"/>
      <c r="F304" s="2"/>
      <c r="G304" s="2"/>
      <c r="H304" s="2"/>
      <c r="I304" s="2"/>
      <c r="J304" s="2"/>
      <c r="K304" s="56"/>
      <c r="L304" s="2"/>
    </row>
    <row r="305" spans="1:12" ht="12.75">
      <c r="A305" s="2"/>
      <c r="B305" s="25"/>
      <c r="C305" s="2"/>
      <c r="D305" s="2"/>
      <c r="E305" s="2"/>
      <c r="F305" s="2"/>
      <c r="G305" s="2"/>
      <c r="H305" s="2"/>
      <c r="I305" s="2"/>
      <c r="J305" s="2"/>
      <c r="K305" s="56"/>
      <c r="L305" s="2"/>
    </row>
    <row r="306" spans="1:12" ht="12.75">
      <c r="A306" s="2"/>
      <c r="B306" s="25"/>
      <c r="C306" s="2"/>
      <c r="D306" s="2"/>
      <c r="E306" s="2"/>
      <c r="F306" s="2"/>
      <c r="G306" s="2"/>
      <c r="H306" s="2"/>
      <c r="I306" s="2"/>
      <c r="J306" s="2"/>
      <c r="K306" s="56"/>
      <c r="L306" s="2"/>
    </row>
    <row r="307" spans="1:12" ht="12.75">
      <c r="A307" s="2"/>
      <c r="B307" s="25"/>
      <c r="C307" s="2"/>
      <c r="D307" s="2"/>
      <c r="E307" s="2"/>
      <c r="F307" s="2"/>
      <c r="G307" s="2"/>
      <c r="H307" s="2"/>
      <c r="I307" s="2"/>
      <c r="J307" s="2"/>
      <c r="K307" s="56"/>
      <c r="L307" s="2"/>
    </row>
    <row r="308" spans="1:12" ht="12.75">
      <c r="A308" s="2"/>
      <c r="B308" s="25"/>
      <c r="C308" s="2"/>
      <c r="D308" s="2"/>
      <c r="E308" s="2"/>
      <c r="F308" s="2"/>
      <c r="G308" s="2"/>
      <c r="H308" s="2"/>
      <c r="I308" s="2"/>
      <c r="J308" s="2"/>
      <c r="K308" s="56"/>
      <c r="L308" s="2"/>
    </row>
    <row r="309" spans="1:12" ht="12.75">
      <c r="A309" s="2"/>
      <c r="B309" s="25"/>
      <c r="C309" s="2"/>
      <c r="D309" s="2"/>
      <c r="E309" s="2"/>
      <c r="F309" s="2"/>
      <c r="G309" s="2"/>
      <c r="H309" s="2"/>
      <c r="I309" s="2"/>
      <c r="J309" s="2"/>
      <c r="K309" s="56"/>
      <c r="L309" s="2"/>
    </row>
    <row r="310" spans="1:12" ht="12.75">
      <c r="A310" s="2"/>
      <c r="B310" s="25"/>
      <c r="C310" s="2"/>
      <c r="D310" s="2"/>
      <c r="E310" s="2"/>
      <c r="F310" s="2"/>
      <c r="G310" s="2"/>
      <c r="H310" s="2"/>
      <c r="I310" s="2"/>
      <c r="J310" s="2"/>
      <c r="K310" s="56"/>
      <c r="L310" s="2"/>
    </row>
    <row r="311" spans="1:12" ht="12.75">
      <c r="A311" s="2"/>
      <c r="B311" s="25"/>
      <c r="C311" s="2"/>
      <c r="D311" s="2"/>
      <c r="E311" s="2"/>
      <c r="F311" s="2"/>
      <c r="G311" s="2"/>
      <c r="H311" s="2"/>
      <c r="I311" s="2"/>
      <c r="J311" s="2"/>
      <c r="K311" s="56"/>
      <c r="L311" s="2"/>
    </row>
    <row r="312" spans="1:12" ht="12.75">
      <c r="A312" s="2"/>
      <c r="B312" s="25"/>
      <c r="C312" s="2"/>
      <c r="D312" s="2"/>
      <c r="E312" s="2"/>
      <c r="F312" s="2"/>
      <c r="G312" s="2"/>
      <c r="H312" s="2"/>
      <c r="I312" s="2"/>
      <c r="J312" s="2"/>
      <c r="K312" s="56"/>
      <c r="L312" s="2"/>
    </row>
    <row r="313" spans="1:12" ht="12.75">
      <c r="A313" s="2"/>
      <c r="B313" s="25"/>
      <c r="C313" s="2"/>
      <c r="D313" s="2"/>
      <c r="E313" s="2"/>
      <c r="F313" s="2"/>
      <c r="G313" s="2"/>
      <c r="H313" s="2"/>
      <c r="I313" s="2"/>
      <c r="J313" s="2"/>
      <c r="K313" s="56"/>
      <c r="L313" s="2"/>
    </row>
    <row r="314" spans="1:12" ht="12.75">
      <c r="A314" s="2"/>
      <c r="B314" s="25"/>
      <c r="C314" s="2"/>
      <c r="D314" s="2"/>
      <c r="E314" s="2"/>
      <c r="F314" s="2"/>
      <c r="G314" s="2"/>
      <c r="H314" s="2"/>
      <c r="I314" s="2"/>
      <c r="J314" s="2"/>
      <c r="K314" s="56"/>
      <c r="L314" s="2"/>
    </row>
    <row r="315" spans="1:12" ht="12.75">
      <c r="A315" s="2"/>
      <c r="B315" s="25"/>
      <c r="C315" s="2"/>
      <c r="D315" s="2"/>
      <c r="E315" s="2"/>
      <c r="F315" s="2"/>
      <c r="G315" s="2"/>
      <c r="H315" s="2"/>
      <c r="I315" s="2"/>
      <c r="J315" s="2"/>
      <c r="K315" s="56"/>
      <c r="L315" s="2"/>
    </row>
  </sheetData>
  <sheetProtection/>
  <mergeCells count="56">
    <mergeCell ref="M234:M235"/>
    <mergeCell ref="B258:H258"/>
    <mergeCell ref="B259:H259"/>
    <mergeCell ref="M86:M99"/>
    <mergeCell ref="M190:M206"/>
    <mergeCell ref="M178:M189"/>
    <mergeCell ref="B251:H251"/>
    <mergeCell ref="B253:H253"/>
    <mergeCell ref="B255:H255"/>
    <mergeCell ref="B257:H257"/>
    <mergeCell ref="B215:D215"/>
    <mergeCell ref="B250:H250"/>
    <mergeCell ref="B252:H252"/>
    <mergeCell ref="B254:H254"/>
    <mergeCell ref="B256:H256"/>
    <mergeCell ref="B247:H247"/>
    <mergeCell ref="B249:H249"/>
    <mergeCell ref="M8:M32"/>
    <mergeCell ref="I3:K3"/>
    <mergeCell ref="I4:I5"/>
    <mergeCell ref="J4:K4"/>
    <mergeCell ref="B246:H246"/>
    <mergeCell ref="B248:H248"/>
    <mergeCell ref="A177:K177"/>
    <mergeCell ref="B209:E209"/>
    <mergeCell ref="A3:A5"/>
    <mergeCell ref="A217:K217"/>
    <mergeCell ref="A211:K211"/>
    <mergeCell ref="B3:B5"/>
    <mergeCell ref="E3:E5"/>
    <mergeCell ref="F3:F5"/>
    <mergeCell ref="G3:G5"/>
    <mergeCell ref="H3:H5"/>
    <mergeCell ref="C3:C5"/>
    <mergeCell ref="D3:D5"/>
    <mergeCell ref="B7:K7"/>
    <mergeCell ref="M242:M244"/>
    <mergeCell ref="M65:M83"/>
    <mergeCell ref="M100:M101"/>
    <mergeCell ref="M123:M147"/>
    <mergeCell ref="A1:M2"/>
    <mergeCell ref="M165:M166"/>
    <mergeCell ref="M167:M168"/>
    <mergeCell ref="M174:M175"/>
    <mergeCell ref="M218:M232"/>
    <mergeCell ref="L3:L5"/>
    <mergeCell ref="M102:M122"/>
    <mergeCell ref="M237:M239"/>
    <mergeCell ref="M35:M45"/>
    <mergeCell ref="M3:M5"/>
    <mergeCell ref="M46:M62"/>
    <mergeCell ref="M63:M64"/>
    <mergeCell ref="M213:M214"/>
    <mergeCell ref="M33:M34"/>
    <mergeCell ref="M169:M173"/>
    <mergeCell ref="M148:M164"/>
  </mergeCells>
  <printOptions/>
  <pageMargins left="0.11811023622047245" right="0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6"/>
  <sheetViews>
    <sheetView zoomScalePageLayoutView="0" workbookViewId="0" topLeftCell="A1">
      <selection activeCell="A3" sqref="A3:A5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28125" style="1" customWidth="1"/>
    <col min="9" max="9" width="11.28125" style="1" customWidth="1"/>
    <col min="10" max="10" width="11.7109375" style="1" customWidth="1"/>
    <col min="11" max="11" width="9.57421875" style="48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10.7109375" style="1" bestFit="1" customWidth="1"/>
    <col min="35" max="35" width="9.140625" style="1" customWidth="1"/>
    <col min="36" max="36" width="9.57421875" style="1" bestFit="1" customWidth="1"/>
    <col min="37" max="37" width="10.7109375" style="1" bestFit="1" customWidth="1"/>
    <col min="38" max="38" width="11.421875" style="1" bestFit="1" customWidth="1"/>
    <col min="39" max="16384" width="9.140625" style="1" customWidth="1"/>
  </cols>
  <sheetData>
    <row r="1" spans="1:27" ht="31.5" customHeight="1">
      <c r="A1" s="100" t="s">
        <v>282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3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7" ht="12.75" customHeight="1">
      <c r="A3" s="108" t="s">
        <v>221</v>
      </c>
      <c r="B3" s="104" t="s">
        <v>222</v>
      </c>
      <c r="C3" s="104" t="s">
        <v>253</v>
      </c>
      <c r="D3" s="105" t="s">
        <v>237</v>
      </c>
      <c r="E3" s="105" t="s">
        <v>243</v>
      </c>
      <c r="F3" s="105" t="s">
        <v>223</v>
      </c>
      <c r="G3" s="105" t="s">
        <v>241</v>
      </c>
      <c r="H3" s="105" t="s">
        <v>249</v>
      </c>
      <c r="I3" s="104" t="s">
        <v>232</v>
      </c>
      <c r="J3" s="92"/>
      <c r="K3" s="92"/>
      <c r="L3" s="92" t="s">
        <v>219</v>
      </c>
      <c r="M3" s="91" t="s">
        <v>266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12.75">
      <c r="A4" s="108"/>
      <c r="B4" s="104"/>
      <c r="C4" s="92"/>
      <c r="D4" s="105"/>
      <c r="E4" s="105"/>
      <c r="F4" s="106"/>
      <c r="G4" s="105"/>
      <c r="H4" s="105"/>
      <c r="I4" s="108" t="s">
        <v>238</v>
      </c>
      <c r="J4" s="92" t="s">
        <v>234</v>
      </c>
      <c r="K4" s="92"/>
      <c r="L4" s="9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</row>
    <row r="5" spans="1:29" ht="56.25" customHeight="1">
      <c r="A5" s="108"/>
      <c r="B5" s="104"/>
      <c r="C5" s="92"/>
      <c r="D5" s="105"/>
      <c r="E5" s="105"/>
      <c r="F5" s="106"/>
      <c r="G5" s="105"/>
      <c r="H5" s="105"/>
      <c r="I5" s="108"/>
      <c r="J5" s="68" t="s">
        <v>239</v>
      </c>
      <c r="K5" s="69" t="s">
        <v>240</v>
      </c>
      <c r="L5" s="92"/>
      <c r="M5" s="39" t="s">
        <v>268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267</v>
      </c>
      <c r="AC5" s="75" t="s">
        <v>269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07" t="s">
        <v>164</v>
      </c>
      <c r="C7" s="107"/>
      <c r="D7" s="107"/>
      <c r="E7" s="107"/>
      <c r="F7" s="107"/>
      <c r="G7" s="107"/>
      <c r="H7" s="107"/>
      <c r="I7" s="107"/>
      <c r="J7" s="107"/>
      <c r="K7" s="107"/>
      <c r="L7" s="35" t="s">
        <v>226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49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93.8</v>
      </c>
      <c r="J8" s="7">
        <v>93.8</v>
      </c>
      <c r="K8" s="22">
        <v>0</v>
      </c>
      <c r="L8" s="5" t="s">
        <v>218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6"/>
    </row>
    <row r="9" spans="1:30" ht="12" customHeight="1">
      <c r="A9" s="7">
        <v>2</v>
      </c>
      <c r="B9" s="7" t="s">
        <v>50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58">SUM(J9:K9)</f>
        <v>113.9</v>
      </c>
      <c r="J9" s="22">
        <v>113.9</v>
      </c>
      <c r="K9" s="22">
        <v>0</v>
      </c>
      <c r="L9" s="5" t="s">
        <v>218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6"/>
    </row>
    <row r="10" spans="1:30" ht="12" customHeight="1">
      <c r="A10" s="7">
        <v>3</v>
      </c>
      <c r="B10" s="7" t="s">
        <v>51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22">
        <v>89.4</v>
      </c>
      <c r="K10" s="22">
        <v>0</v>
      </c>
      <c r="L10" s="5" t="s">
        <v>218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6"/>
    </row>
    <row r="11" spans="1:30" ht="12" customHeight="1">
      <c r="A11" s="7">
        <v>4</v>
      </c>
      <c r="B11" s="7" t="s">
        <v>52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12</v>
      </c>
      <c r="I11" s="8">
        <f t="shared" si="0"/>
        <v>154.3</v>
      </c>
      <c r="J11" s="22">
        <v>154.3</v>
      </c>
      <c r="K11" s="22">
        <v>0</v>
      </c>
      <c r="L11" s="5" t="s">
        <v>218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6"/>
    </row>
    <row r="12" spans="1:30" ht="12" customHeight="1">
      <c r="A12" s="7">
        <v>5</v>
      </c>
      <c r="B12" s="7" t="s">
        <v>53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v>3</v>
      </c>
      <c r="I12" s="8">
        <f t="shared" si="0"/>
        <v>71.1</v>
      </c>
      <c r="J12" s="22">
        <v>71.1</v>
      </c>
      <c r="K12" s="22">
        <v>0</v>
      </c>
      <c r="L12" s="5" t="s">
        <v>218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6"/>
      <c r="AC12" s="1">
        <v>71.1</v>
      </c>
      <c r="AD12" s="76"/>
    </row>
    <row r="13" spans="1:30" ht="12" customHeight="1">
      <c r="A13" s="7">
        <v>6</v>
      </c>
      <c r="B13" s="7" t="s">
        <v>54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v>35</v>
      </c>
      <c r="I13" s="8">
        <f t="shared" si="0"/>
        <v>711.1</v>
      </c>
      <c r="J13" s="22">
        <v>711.1</v>
      </c>
      <c r="K13" s="22">
        <v>0</v>
      </c>
      <c r="L13" s="5" t="s">
        <v>218</v>
      </c>
      <c r="M13" s="36">
        <v>86.1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3">
        <f aca="true" t="shared" si="1" ref="AA13:AA58">SUM(M13)+AC13</f>
        <v>440.4</v>
      </c>
      <c r="AC13" s="1">
        <v>354.3</v>
      </c>
      <c r="AD13" s="76"/>
    </row>
    <row r="14" spans="1:30" ht="12" customHeight="1">
      <c r="A14" s="7">
        <v>7</v>
      </c>
      <c r="B14" s="7" t="s">
        <v>55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v>8</v>
      </c>
      <c r="I14" s="8">
        <f t="shared" si="0"/>
        <v>280.7</v>
      </c>
      <c r="J14" s="22">
        <v>280.7</v>
      </c>
      <c r="K14" s="22">
        <v>0</v>
      </c>
      <c r="L14" s="5" t="s">
        <v>218</v>
      </c>
      <c r="M14" s="36">
        <v>30.4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3">
        <f t="shared" si="1"/>
        <v>170.70000000000002</v>
      </c>
      <c r="AC14" s="1">
        <v>140.3</v>
      </c>
      <c r="AD14" s="76"/>
    </row>
    <row r="15" spans="1:30" ht="12" customHeight="1">
      <c r="A15" s="7">
        <v>8</v>
      </c>
      <c r="B15" s="7" t="s">
        <v>56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v>44</v>
      </c>
      <c r="I15" s="22">
        <f t="shared" si="0"/>
        <v>1320.89</v>
      </c>
      <c r="J15" s="22">
        <v>1320.89</v>
      </c>
      <c r="K15" s="22">
        <v>0</v>
      </c>
      <c r="L15" s="5" t="s">
        <v>218</v>
      </c>
      <c r="M15" s="36">
        <v>193.5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3">
        <f t="shared" si="1"/>
        <v>1073.76</v>
      </c>
      <c r="AC15" s="1">
        <v>880.26</v>
      </c>
      <c r="AD15" s="76"/>
    </row>
    <row r="16" spans="1:30" ht="12" customHeight="1">
      <c r="A16" s="7">
        <v>9</v>
      </c>
      <c r="B16" s="7" t="s">
        <v>57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v>1</v>
      </c>
      <c r="I16" s="8">
        <f t="shared" si="0"/>
        <v>79.2</v>
      </c>
      <c r="J16" s="22">
        <v>79.2</v>
      </c>
      <c r="K16" s="22">
        <v>0</v>
      </c>
      <c r="L16" s="5" t="s">
        <v>218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3"/>
      <c r="AC16" s="1">
        <v>79.2</v>
      </c>
      <c r="AD16" s="76"/>
    </row>
    <row r="17" spans="1:30" ht="12" customHeight="1">
      <c r="A17" s="7">
        <v>10</v>
      </c>
      <c r="B17" s="7" t="s">
        <v>58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v>0</v>
      </c>
      <c r="I17" s="8">
        <f t="shared" si="0"/>
        <v>91.4</v>
      </c>
      <c r="J17" s="22">
        <v>91.4</v>
      </c>
      <c r="K17" s="22">
        <v>0</v>
      </c>
      <c r="L17" s="5" t="s">
        <v>218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3"/>
      <c r="AC17" s="1">
        <v>91.4</v>
      </c>
      <c r="AD17" s="76"/>
    </row>
    <row r="18" spans="1:30" ht="12" customHeight="1">
      <c r="A18" s="7">
        <v>11</v>
      </c>
      <c r="B18" s="7" t="s">
        <v>59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v>2</v>
      </c>
      <c r="I18" s="8">
        <f t="shared" si="0"/>
        <v>83</v>
      </c>
      <c r="J18" s="22">
        <v>83</v>
      </c>
      <c r="K18" s="22">
        <v>0</v>
      </c>
      <c r="L18" s="5" t="s">
        <v>218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3"/>
      <c r="AC18" s="1">
        <v>83</v>
      </c>
      <c r="AD18" s="76"/>
    </row>
    <row r="19" spans="1:30" ht="12" customHeight="1">
      <c r="A19" s="7">
        <v>12</v>
      </c>
      <c r="B19" s="7" t="s">
        <v>60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v>2</v>
      </c>
      <c r="I19" s="8">
        <f t="shared" si="0"/>
        <v>92.2</v>
      </c>
      <c r="J19" s="22">
        <v>92.2</v>
      </c>
      <c r="K19" s="22">
        <v>0</v>
      </c>
      <c r="L19" s="5" t="s">
        <v>218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3"/>
      <c r="AC19" s="1">
        <v>92.2</v>
      </c>
      <c r="AD19" s="76"/>
    </row>
    <row r="20" spans="1:30" ht="12" customHeight="1">
      <c r="A20" s="7">
        <v>13</v>
      </c>
      <c r="B20" s="7" t="s">
        <v>61</v>
      </c>
      <c r="C20" s="7" t="s">
        <v>48</v>
      </c>
      <c r="D20" s="7">
        <v>1</v>
      </c>
      <c r="E20" s="7">
        <v>0</v>
      </c>
      <c r="F20" s="7">
        <v>2</v>
      </c>
      <c r="G20" s="7">
        <v>6</v>
      </c>
      <c r="H20" s="7">
        <v>6</v>
      </c>
      <c r="I20" s="8">
        <f t="shared" si="0"/>
        <v>133.2</v>
      </c>
      <c r="J20" s="22">
        <v>133.2</v>
      </c>
      <c r="K20" s="22">
        <v>0</v>
      </c>
      <c r="L20" s="5" t="s">
        <v>218</v>
      </c>
      <c r="M20" s="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3"/>
      <c r="AC20" s="1">
        <v>133.2</v>
      </c>
      <c r="AD20" s="76"/>
    </row>
    <row r="21" spans="1:30" ht="12" customHeight="1">
      <c r="A21" s="7">
        <v>14</v>
      </c>
      <c r="B21" s="7" t="s">
        <v>62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v>2</v>
      </c>
      <c r="I21" s="8">
        <f t="shared" si="0"/>
        <v>93.4</v>
      </c>
      <c r="J21" s="22">
        <v>93.4</v>
      </c>
      <c r="K21" s="22">
        <v>0</v>
      </c>
      <c r="L21" s="5" t="s">
        <v>218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3"/>
      <c r="AC21" s="1">
        <v>93.4</v>
      </c>
      <c r="AD21" s="76"/>
    </row>
    <row r="22" spans="1:30" s="10" customFormat="1" ht="12" customHeight="1">
      <c r="A22" s="7">
        <v>15</v>
      </c>
      <c r="B22" s="7" t="s">
        <v>63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v>6</v>
      </c>
      <c r="I22" s="8">
        <f t="shared" si="0"/>
        <v>104.6</v>
      </c>
      <c r="J22" s="22">
        <v>104.6</v>
      </c>
      <c r="K22" s="22">
        <v>0</v>
      </c>
      <c r="L22" s="5" t="s">
        <v>218</v>
      </c>
      <c r="M22" s="3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53"/>
      <c r="AC22" s="10">
        <v>104.6</v>
      </c>
      <c r="AD22" s="76"/>
    </row>
    <row r="23" spans="1:30" ht="12" customHeight="1">
      <c r="A23" s="7">
        <v>16</v>
      </c>
      <c r="B23" s="7" t="s">
        <v>64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v>1</v>
      </c>
      <c r="I23" s="8">
        <f t="shared" si="0"/>
        <v>90.8</v>
      </c>
      <c r="J23" s="22">
        <v>90.8</v>
      </c>
      <c r="K23" s="22">
        <v>0</v>
      </c>
      <c r="L23" s="5" t="s">
        <v>218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3"/>
      <c r="AC23" s="1">
        <v>90.8</v>
      </c>
      <c r="AD23" s="76"/>
    </row>
    <row r="24" spans="1:30" ht="12" customHeight="1">
      <c r="A24" s="7">
        <v>17</v>
      </c>
      <c r="B24" s="11" t="s">
        <v>190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v>4</v>
      </c>
      <c r="I24" s="8">
        <f t="shared" si="0"/>
        <v>184.8</v>
      </c>
      <c r="J24" s="70">
        <v>184.8</v>
      </c>
      <c r="K24" s="22">
        <v>0</v>
      </c>
      <c r="L24" s="5" t="s">
        <v>218</v>
      </c>
      <c r="M24" s="36">
        <v>22.5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3">
        <f t="shared" si="1"/>
        <v>114.9</v>
      </c>
      <c r="AC24" s="1">
        <v>92.4</v>
      </c>
      <c r="AD24" s="76"/>
    </row>
    <row r="25" spans="1:30" ht="12" customHeight="1">
      <c r="A25" s="7">
        <v>18</v>
      </c>
      <c r="B25" s="7" t="s">
        <v>65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v>2</v>
      </c>
      <c r="I25" s="8">
        <f t="shared" si="0"/>
        <v>99.7</v>
      </c>
      <c r="J25" s="22">
        <v>99.7</v>
      </c>
      <c r="K25" s="22">
        <v>0</v>
      </c>
      <c r="L25" s="5" t="s">
        <v>218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3"/>
      <c r="AC25" s="1">
        <v>99.7</v>
      </c>
      <c r="AD25" s="76"/>
    </row>
    <row r="26" spans="1:30" ht="12" customHeight="1">
      <c r="A26" s="7">
        <v>19</v>
      </c>
      <c r="B26" s="7" t="s">
        <v>66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v>7</v>
      </c>
      <c r="I26" s="8">
        <f t="shared" si="0"/>
        <v>81</v>
      </c>
      <c r="J26" s="22">
        <v>81</v>
      </c>
      <c r="K26" s="22">
        <v>0</v>
      </c>
      <c r="L26" s="5" t="s">
        <v>218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3"/>
      <c r="AC26" s="1">
        <v>81</v>
      </c>
      <c r="AD26" s="76"/>
    </row>
    <row r="27" spans="1:30" ht="12" customHeight="1">
      <c r="A27" s="7">
        <v>20</v>
      </c>
      <c r="B27" s="7" t="s">
        <v>67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127.5</v>
      </c>
      <c r="J27" s="22">
        <v>127.5</v>
      </c>
      <c r="K27" s="22">
        <v>0</v>
      </c>
      <c r="L27" s="5" t="s">
        <v>218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3"/>
      <c r="AC27" s="1">
        <v>63.8</v>
      </c>
      <c r="AD27" s="76"/>
    </row>
    <row r="28" spans="1:30" ht="12" customHeight="1">
      <c r="A28" s="7">
        <v>21</v>
      </c>
      <c r="B28" s="7" t="s">
        <v>68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v>4</v>
      </c>
      <c r="I28" s="8">
        <f t="shared" si="0"/>
        <v>82.6</v>
      </c>
      <c r="J28" s="22">
        <v>82.6</v>
      </c>
      <c r="K28" s="22">
        <v>0</v>
      </c>
      <c r="L28" s="5" t="s">
        <v>218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3"/>
      <c r="AC28" s="1">
        <v>82.6</v>
      </c>
      <c r="AD28" s="76"/>
    </row>
    <row r="29" spans="1:30" ht="12" customHeight="1">
      <c r="A29" s="7">
        <v>22</v>
      </c>
      <c r="B29" s="7" t="s">
        <v>69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v>1</v>
      </c>
      <c r="I29" s="8">
        <f t="shared" si="0"/>
        <v>81.2</v>
      </c>
      <c r="J29" s="22">
        <v>81.2</v>
      </c>
      <c r="K29" s="22">
        <v>0</v>
      </c>
      <c r="L29" s="5" t="s">
        <v>218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3"/>
      <c r="AC29" s="1">
        <v>81.2</v>
      </c>
      <c r="AD29" s="76"/>
    </row>
    <row r="30" spans="1:30" ht="12" customHeight="1">
      <c r="A30" s="7">
        <v>23</v>
      </c>
      <c r="B30" s="7" t="s">
        <v>70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v>3</v>
      </c>
      <c r="I30" s="8">
        <f t="shared" si="0"/>
        <v>81.7</v>
      </c>
      <c r="J30" s="22">
        <v>81.7</v>
      </c>
      <c r="K30" s="22">
        <v>0</v>
      </c>
      <c r="L30" s="5" t="s">
        <v>218</v>
      </c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3"/>
      <c r="AC30" s="1">
        <v>81.7</v>
      </c>
      <c r="AD30" s="76"/>
    </row>
    <row r="31" spans="1:30" ht="12" customHeight="1">
      <c r="A31" s="7">
        <v>24</v>
      </c>
      <c r="B31" s="7" t="s">
        <v>71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v>4</v>
      </c>
      <c r="I31" s="8">
        <f t="shared" si="0"/>
        <v>126.1</v>
      </c>
      <c r="J31" s="22">
        <v>126.1</v>
      </c>
      <c r="K31" s="22">
        <v>0</v>
      </c>
      <c r="L31" s="5" t="s">
        <v>218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3"/>
      <c r="AC31" s="1">
        <v>126.1</v>
      </c>
      <c r="AD31" s="76"/>
    </row>
    <row r="32" spans="1:30" ht="12" customHeight="1">
      <c r="A32" s="7">
        <v>25</v>
      </c>
      <c r="B32" s="7" t="s">
        <v>72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v>45</v>
      </c>
      <c r="I32" s="8">
        <f t="shared" si="0"/>
        <v>1205.9</v>
      </c>
      <c r="J32" s="22">
        <v>923.6</v>
      </c>
      <c r="K32" s="22">
        <v>282.3</v>
      </c>
      <c r="L32" s="5" t="s">
        <v>218</v>
      </c>
      <c r="M32" s="36">
        <v>118.3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3">
        <f t="shared" si="1"/>
        <v>925.3</v>
      </c>
      <c r="AC32" s="1">
        <v>807</v>
      </c>
      <c r="AD32" s="76"/>
    </row>
    <row r="33" spans="1:30" ht="12" customHeight="1">
      <c r="A33" s="7">
        <v>26</v>
      </c>
      <c r="B33" s="7" t="s">
        <v>73</v>
      </c>
      <c r="C33" s="7">
        <v>1984</v>
      </c>
      <c r="D33" s="7">
        <v>5</v>
      </c>
      <c r="E33" s="7">
        <v>6</v>
      </c>
      <c r="F33" s="7">
        <v>150</v>
      </c>
      <c r="G33" s="7">
        <v>167</v>
      </c>
      <c r="H33" s="7">
        <v>298</v>
      </c>
      <c r="I33" s="8">
        <f t="shared" si="0"/>
        <v>7671.8</v>
      </c>
      <c r="J33" s="22">
        <v>7347.7</v>
      </c>
      <c r="K33" s="22">
        <v>324.1</v>
      </c>
      <c r="L33" s="35" t="s">
        <v>224</v>
      </c>
      <c r="M33" s="36">
        <v>838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3">
        <f t="shared" si="1"/>
        <v>2372.08</v>
      </c>
      <c r="AC33" s="1">
        <v>1534.08</v>
      </c>
      <c r="AD33" s="76"/>
    </row>
    <row r="34" spans="1:30" ht="12" customHeight="1">
      <c r="A34" s="7">
        <v>27</v>
      </c>
      <c r="B34" s="7" t="s">
        <v>246</v>
      </c>
      <c r="C34" s="7">
        <v>2015</v>
      </c>
      <c r="D34" s="7">
        <v>3</v>
      </c>
      <c r="E34" s="7">
        <v>1</v>
      </c>
      <c r="F34" s="7">
        <v>18</v>
      </c>
      <c r="G34" s="7">
        <v>20</v>
      </c>
      <c r="H34" s="7">
        <v>23</v>
      </c>
      <c r="I34" s="8">
        <f t="shared" si="0"/>
        <v>1031.2</v>
      </c>
      <c r="J34" s="22">
        <v>641.4</v>
      </c>
      <c r="K34" s="22">
        <v>389.8</v>
      </c>
      <c r="L34" s="35"/>
      <c r="M34" s="36">
        <v>133.8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>
        <f t="shared" si="1"/>
        <v>477.1</v>
      </c>
      <c r="AC34" s="1">
        <v>343.3</v>
      </c>
      <c r="AD34" s="76"/>
    </row>
    <row r="35" spans="1:30" ht="12" customHeight="1">
      <c r="A35" s="7">
        <v>28</v>
      </c>
      <c r="B35" s="7" t="s">
        <v>74</v>
      </c>
      <c r="C35" s="7">
        <v>1985</v>
      </c>
      <c r="D35" s="7">
        <v>1</v>
      </c>
      <c r="E35" s="7">
        <v>0</v>
      </c>
      <c r="F35" s="7">
        <v>4</v>
      </c>
      <c r="G35" s="7">
        <v>8</v>
      </c>
      <c r="H35" s="7">
        <v>10</v>
      </c>
      <c r="I35" s="8">
        <f t="shared" si="0"/>
        <v>176.7</v>
      </c>
      <c r="J35" s="22">
        <v>176.7</v>
      </c>
      <c r="K35" s="22">
        <v>0</v>
      </c>
      <c r="L35" s="5" t="s">
        <v>218</v>
      </c>
      <c r="M35" s="3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3"/>
      <c r="AC35" s="1">
        <v>177.9</v>
      </c>
      <c r="AD35" s="76"/>
    </row>
    <row r="36" spans="1:30" ht="12" customHeight="1">
      <c r="A36" s="7">
        <v>29</v>
      </c>
      <c r="B36" s="7" t="s">
        <v>75</v>
      </c>
      <c r="C36" s="7">
        <v>1930</v>
      </c>
      <c r="D36" s="7">
        <v>3</v>
      </c>
      <c r="E36" s="7">
        <v>2</v>
      </c>
      <c r="F36" s="7">
        <v>18</v>
      </c>
      <c r="G36" s="7">
        <v>30</v>
      </c>
      <c r="H36" s="7">
        <v>35</v>
      </c>
      <c r="I36" s="8">
        <f t="shared" si="0"/>
        <v>715</v>
      </c>
      <c r="J36" s="22">
        <v>715</v>
      </c>
      <c r="K36" s="22">
        <v>0</v>
      </c>
      <c r="L36" s="5" t="s">
        <v>218</v>
      </c>
      <c r="M36" s="36">
        <v>80.7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3">
        <f t="shared" si="1"/>
        <v>318.2</v>
      </c>
      <c r="AC36" s="1">
        <v>237.5</v>
      </c>
      <c r="AD36" s="76"/>
    </row>
    <row r="37" spans="1:36" ht="12" customHeight="1">
      <c r="A37" s="7">
        <v>30</v>
      </c>
      <c r="B37" s="7" t="s">
        <v>193</v>
      </c>
      <c r="C37" s="7">
        <v>1882</v>
      </c>
      <c r="D37" s="7">
        <v>3</v>
      </c>
      <c r="E37" s="7">
        <v>4</v>
      </c>
      <c r="F37" s="7">
        <v>24</v>
      </c>
      <c r="G37" s="7">
        <v>52</v>
      </c>
      <c r="H37" s="7">
        <v>78</v>
      </c>
      <c r="I37" s="8">
        <f t="shared" si="0"/>
        <v>3268.3</v>
      </c>
      <c r="J37" s="22">
        <v>1538.6</v>
      </c>
      <c r="K37" s="22">
        <v>1729.7</v>
      </c>
      <c r="L37" s="5" t="s">
        <v>218</v>
      </c>
      <c r="M37" s="36">
        <v>249.1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3">
        <f t="shared" si="1"/>
        <v>761.6</v>
      </c>
      <c r="AC37" s="1">
        <v>512.5</v>
      </c>
      <c r="AD37" s="76"/>
      <c r="AE37" s="1">
        <v>1729.7</v>
      </c>
      <c r="AJ37" s="48"/>
    </row>
    <row r="38" spans="1:30" ht="12" customHeight="1">
      <c r="A38" s="7">
        <v>31</v>
      </c>
      <c r="B38" s="7" t="s">
        <v>76</v>
      </c>
      <c r="C38" s="7">
        <v>1956</v>
      </c>
      <c r="D38" s="7">
        <v>2</v>
      </c>
      <c r="E38" s="7">
        <v>2</v>
      </c>
      <c r="F38" s="7">
        <v>8</v>
      </c>
      <c r="G38" s="7">
        <v>28</v>
      </c>
      <c r="H38" s="7">
        <v>16</v>
      </c>
      <c r="I38" s="8">
        <f t="shared" si="0"/>
        <v>568.9</v>
      </c>
      <c r="J38" s="22">
        <v>568.9</v>
      </c>
      <c r="K38" s="22">
        <v>0</v>
      </c>
      <c r="L38" s="5" t="s">
        <v>218</v>
      </c>
      <c r="M38" s="36">
        <v>47.6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>
        <f t="shared" si="1"/>
        <v>332.1</v>
      </c>
      <c r="AC38" s="1">
        <v>284.5</v>
      </c>
      <c r="AD38" s="76"/>
    </row>
    <row r="39" spans="1:30" ht="12" customHeight="1">
      <c r="A39" s="7">
        <v>32</v>
      </c>
      <c r="B39" s="7" t="s">
        <v>77</v>
      </c>
      <c r="C39" s="7" t="s">
        <v>48</v>
      </c>
      <c r="D39" s="7">
        <v>2</v>
      </c>
      <c r="E39" s="7">
        <v>2</v>
      </c>
      <c r="F39" s="7">
        <v>4</v>
      </c>
      <c r="G39" s="7">
        <v>9</v>
      </c>
      <c r="H39" s="7">
        <v>5</v>
      </c>
      <c r="I39" s="8">
        <f t="shared" si="0"/>
        <v>247.9</v>
      </c>
      <c r="J39" s="22">
        <v>247.9</v>
      </c>
      <c r="K39" s="22">
        <v>0</v>
      </c>
      <c r="L39" s="5" t="s">
        <v>218</v>
      </c>
      <c r="M39" s="3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/>
      <c r="AC39" s="1">
        <v>124</v>
      </c>
      <c r="AD39" s="76"/>
    </row>
    <row r="40" spans="1:30" ht="12" customHeight="1">
      <c r="A40" s="7">
        <v>33</v>
      </c>
      <c r="B40" s="7" t="s">
        <v>78</v>
      </c>
      <c r="C40" s="7">
        <v>1934</v>
      </c>
      <c r="D40" s="7">
        <v>2</v>
      </c>
      <c r="E40" s="7">
        <v>2</v>
      </c>
      <c r="F40" s="7">
        <v>12</v>
      </c>
      <c r="G40" s="7">
        <v>20</v>
      </c>
      <c r="H40" s="7">
        <v>21</v>
      </c>
      <c r="I40" s="8">
        <f t="shared" si="0"/>
        <v>425</v>
      </c>
      <c r="J40" s="22">
        <v>425</v>
      </c>
      <c r="K40" s="22">
        <v>0</v>
      </c>
      <c r="L40" s="5" t="s">
        <v>218</v>
      </c>
      <c r="M40" s="36">
        <v>51.8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>
        <f t="shared" si="1"/>
        <v>264.3</v>
      </c>
      <c r="AC40" s="1">
        <v>212.5</v>
      </c>
      <c r="AD40" s="76"/>
    </row>
    <row r="41" spans="1:30" ht="12" customHeight="1">
      <c r="A41" s="7">
        <v>34</v>
      </c>
      <c r="B41" s="7" t="s">
        <v>79</v>
      </c>
      <c r="C41" s="7" t="s">
        <v>48</v>
      </c>
      <c r="D41" s="7">
        <v>2</v>
      </c>
      <c r="E41" s="7">
        <v>0</v>
      </c>
      <c r="F41" s="7">
        <v>12</v>
      </c>
      <c r="G41" s="7">
        <v>20</v>
      </c>
      <c r="H41" s="7">
        <v>21</v>
      </c>
      <c r="I41" s="8">
        <f t="shared" si="0"/>
        <v>436.3</v>
      </c>
      <c r="J41" s="22">
        <v>436.3</v>
      </c>
      <c r="K41" s="22">
        <v>0</v>
      </c>
      <c r="L41" s="5" t="s">
        <v>218</v>
      </c>
      <c r="M41" s="36">
        <v>48.6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3">
        <f t="shared" si="1"/>
        <v>266.8</v>
      </c>
      <c r="AC41" s="1">
        <v>218.2</v>
      </c>
      <c r="AD41" s="76"/>
    </row>
    <row r="42" spans="1:30" ht="12" customHeight="1">
      <c r="A42" s="7">
        <v>35</v>
      </c>
      <c r="B42" s="7" t="s">
        <v>80</v>
      </c>
      <c r="C42" s="7">
        <v>1959</v>
      </c>
      <c r="D42" s="7">
        <v>2</v>
      </c>
      <c r="E42" s="7">
        <v>2</v>
      </c>
      <c r="F42" s="7">
        <v>16</v>
      </c>
      <c r="G42" s="7">
        <v>24</v>
      </c>
      <c r="H42" s="7">
        <v>22</v>
      </c>
      <c r="I42" s="8">
        <f t="shared" si="0"/>
        <v>561.9</v>
      </c>
      <c r="J42" s="22">
        <v>561.9</v>
      </c>
      <c r="K42" s="22">
        <v>0</v>
      </c>
      <c r="L42" s="5" t="s">
        <v>218</v>
      </c>
      <c r="M42" s="36">
        <v>45.7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3">
        <f t="shared" si="1"/>
        <v>326.7</v>
      </c>
      <c r="AC42" s="1">
        <v>281</v>
      </c>
      <c r="AD42" s="76"/>
    </row>
    <row r="43" spans="1:30" ht="12" customHeight="1">
      <c r="A43" s="7">
        <v>36</v>
      </c>
      <c r="B43" s="7" t="s">
        <v>81</v>
      </c>
      <c r="C43" s="7">
        <v>1960</v>
      </c>
      <c r="D43" s="7">
        <v>2</v>
      </c>
      <c r="E43" s="7">
        <v>2</v>
      </c>
      <c r="F43" s="7">
        <v>16</v>
      </c>
      <c r="G43" s="7">
        <v>24</v>
      </c>
      <c r="H43" s="7">
        <v>29</v>
      </c>
      <c r="I43" s="8">
        <f t="shared" si="0"/>
        <v>568.8</v>
      </c>
      <c r="J43" s="22">
        <v>568.8</v>
      </c>
      <c r="K43" s="22">
        <v>0</v>
      </c>
      <c r="L43" s="5" t="s">
        <v>218</v>
      </c>
      <c r="M43" s="36">
        <v>47.1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3">
        <f t="shared" si="1"/>
        <v>332.90000000000003</v>
      </c>
      <c r="AC43" s="1">
        <v>285.8</v>
      </c>
      <c r="AD43" s="76"/>
    </row>
    <row r="44" spans="1:30" ht="12" customHeight="1">
      <c r="A44" s="7">
        <v>37</v>
      </c>
      <c r="B44" s="7" t="s">
        <v>82</v>
      </c>
      <c r="C44" s="7">
        <v>1959</v>
      </c>
      <c r="D44" s="7">
        <v>2</v>
      </c>
      <c r="E44" s="13">
        <v>7</v>
      </c>
      <c r="F44" s="7">
        <v>16</v>
      </c>
      <c r="G44" s="12">
        <v>24</v>
      </c>
      <c r="H44" s="12">
        <v>34</v>
      </c>
      <c r="I44" s="8">
        <f t="shared" si="0"/>
        <v>560.2</v>
      </c>
      <c r="J44" s="22">
        <v>560.2</v>
      </c>
      <c r="K44" s="22">
        <v>0</v>
      </c>
      <c r="L44" s="5" t="s">
        <v>218</v>
      </c>
      <c r="M44" s="36">
        <v>51.7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3">
        <f t="shared" si="1"/>
        <v>331.7</v>
      </c>
      <c r="AC44" s="1">
        <v>280</v>
      </c>
      <c r="AD44" s="76"/>
    </row>
    <row r="45" spans="1:30" ht="12" customHeight="1">
      <c r="A45" s="7">
        <v>38</v>
      </c>
      <c r="B45" s="7" t="s">
        <v>83</v>
      </c>
      <c r="C45" s="7">
        <v>1960</v>
      </c>
      <c r="D45" s="7">
        <v>2</v>
      </c>
      <c r="E45" s="7">
        <v>2</v>
      </c>
      <c r="F45" s="7">
        <v>16</v>
      </c>
      <c r="G45" s="12">
        <v>24</v>
      </c>
      <c r="H45" s="12">
        <v>23</v>
      </c>
      <c r="I45" s="8">
        <f t="shared" si="0"/>
        <v>558.9</v>
      </c>
      <c r="J45" s="22">
        <v>558.9</v>
      </c>
      <c r="K45" s="22">
        <v>0</v>
      </c>
      <c r="L45" s="5" t="s">
        <v>218</v>
      </c>
      <c r="M45" s="36">
        <v>46.3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3">
        <f t="shared" si="1"/>
        <v>327</v>
      </c>
      <c r="AC45" s="1">
        <v>280.7</v>
      </c>
      <c r="AD45" s="76"/>
    </row>
    <row r="46" spans="1:30" ht="12" customHeight="1">
      <c r="A46" s="7">
        <v>39</v>
      </c>
      <c r="B46" s="7" t="s">
        <v>84</v>
      </c>
      <c r="C46" s="7">
        <v>1958</v>
      </c>
      <c r="D46" s="7">
        <v>2</v>
      </c>
      <c r="E46" s="7">
        <v>2</v>
      </c>
      <c r="F46" s="7">
        <v>16</v>
      </c>
      <c r="G46" s="7">
        <v>24</v>
      </c>
      <c r="H46" s="7">
        <v>19</v>
      </c>
      <c r="I46" s="8">
        <f t="shared" si="0"/>
        <v>557</v>
      </c>
      <c r="J46" s="22">
        <v>557</v>
      </c>
      <c r="K46" s="22">
        <v>0</v>
      </c>
      <c r="L46" s="5" t="s">
        <v>218</v>
      </c>
      <c r="M46" s="36">
        <v>45.2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3">
        <f t="shared" si="1"/>
        <v>324.09999999999997</v>
      </c>
      <c r="AC46" s="1">
        <v>278.9</v>
      </c>
      <c r="AD46" s="76"/>
    </row>
    <row r="47" spans="1:30" ht="12" customHeight="1">
      <c r="A47" s="7">
        <v>40</v>
      </c>
      <c r="B47" s="7" t="s">
        <v>85</v>
      </c>
      <c r="C47" s="7">
        <v>1959</v>
      </c>
      <c r="D47" s="7">
        <v>2</v>
      </c>
      <c r="E47" s="7">
        <v>1</v>
      </c>
      <c r="F47" s="12">
        <v>8</v>
      </c>
      <c r="G47" s="7">
        <v>12</v>
      </c>
      <c r="H47" s="7">
        <v>15</v>
      </c>
      <c r="I47" s="8">
        <f t="shared" si="0"/>
        <v>274.2</v>
      </c>
      <c r="J47" s="22">
        <v>274.2</v>
      </c>
      <c r="K47" s="22">
        <v>0</v>
      </c>
      <c r="L47" s="5" t="s">
        <v>218</v>
      </c>
      <c r="M47" s="36">
        <v>22.5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3">
        <f t="shared" si="1"/>
        <v>159.7</v>
      </c>
      <c r="AC47" s="1">
        <v>137.2</v>
      </c>
      <c r="AD47" s="76"/>
    </row>
    <row r="48" spans="1:30" ht="12" customHeight="1">
      <c r="A48" s="7">
        <v>41</v>
      </c>
      <c r="B48" s="7" t="s">
        <v>86</v>
      </c>
      <c r="C48" s="7">
        <v>1958</v>
      </c>
      <c r="D48" s="7">
        <v>2</v>
      </c>
      <c r="E48" s="7">
        <v>2</v>
      </c>
      <c r="F48" s="12">
        <v>16</v>
      </c>
      <c r="G48" s="7">
        <v>24</v>
      </c>
      <c r="H48" s="7">
        <v>24</v>
      </c>
      <c r="I48" s="8">
        <f t="shared" si="0"/>
        <v>555.9</v>
      </c>
      <c r="J48" s="22">
        <v>555.9</v>
      </c>
      <c r="K48" s="22">
        <v>0</v>
      </c>
      <c r="L48" s="5" t="s">
        <v>218</v>
      </c>
      <c r="M48" s="36">
        <v>46.3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3">
        <f t="shared" si="1"/>
        <v>324.3</v>
      </c>
      <c r="AC48" s="1">
        <v>278</v>
      </c>
      <c r="AD48" s="76"/>
    </row>
    <row r="49" spans="1:30" ht="12" customHeight="1">
      <c r="A49" s="7">
        <v>42</v>
      </c>
      <c r="B49" s="7" t="s">
        <v>87</v>
      </c>
      <c r="C49" s="7">
        <v>1963</v>
      </c>
      <c r="D49" s="7">
        <v>3</v>
      </c>
      <c r="E49" s="7">
        <v>3</v>
      </c>
      <c r="F49" s="7">
        <v>36</v>
      </c>
      <c r="G49" s="7">
        <v>69</v>
      </c>
      <c r="H49" s="7">
        <v>65</v>
      </c>
      <c r="I49" s="8">
        <f t="shared" si="0"/>
        <v>1531</v>
      </c>
      <c r="J49" s="22">
        <v>1531</v>
      </c>
      <c r="K49" s="22">
        <v>0</v>
      </c>
      <c r="L49" s="5" t="s">
        <v>218</v>
      </c>
      <c r="M49" s="36">
        <v>108.6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3">
        <f t="shared" si="1"/>
        <v>619.5</v>
      </c>
      <c r="AC49" s="1">
        <v>510.9</v>
      </c>
      <c r="AD49" s="76"/>
    </row>
    <row r="50" spans="1:30" ht="12" customHeight="1">
      <c r="A50" s="7">
        <v>43</v>
      </c>
      <c r="B50" s="7" t="s">
        <v>88</v>
      </c>
      <c r="C50" s="7">
        <v>1962</v>
      </c>
      <c r="D50" s="7">
        <v>3</v>
      </c>
      <c r="E50" s="7">
        <v>3</v>
      </c>
      <c r="F50" s="7">
        <v>36</v>
      </c>
      <c r="G50" s="7">
        <v>69</v>
      </c>
      <c r="H50" s="7">
        <v>50</v>
      </c>
      <c r="I50" s="8">
        <f t="shared" si="0"/>
        <v>1545.5</v>
      </c>
      <c r="J50" s="22">
        <v>1502.5</v>
      </c>
      <c r="K50" s="22">
        <v>43</v>
      </c>
      <c r="L50" s="5" t="s">
        <v>218</v>
      </c>
      <c r="M50" s="36">
        <v>108.6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3">
        <f t="shared" si="1"/>
        <v>1140.1999999999998</v>
      </c>
      <c r="AC50" s="1">
        <v>1031.6</v>
      </c>
      <c r="AD50" s="76"/>
    </row>
    <row r="51" spans="1:30" ht="12" customHeight="1">
      <c r="A51" s="7">
        <v>44</v>
      </c>
      <c r="B51" s="7" t="s">
        <v>89</v>
      </c>
      <c r="C51" s="7">
        <v>1827</v>
      </c>
      <c r="D51" s="7">
        <v>1</v>
      </c>
      <c r="E51" s="7">
        <v>0</v>
      </c>
      <c r="F51" s="7">
        <v>3</v>
      </c>
      <c r="G51" s="7">
        <v>9</v>
      </c>
      <c r="H51" s="7">
        <v>10</v>
      </c>
      <c r="I51" s="8">
        <f t="shared" si="0"/>
        <v>186.2</v>
      </c>
      <c r="J51" s="22">
        <v>186.2</v>
      </c>
      <c r="K51" s="22">
        <v>0</v>
      </c>
      <c r="L51" s="5" t="s">
        <v>218</v>
      </c>
      <c r="M51" s="3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3"/>
      <c r="AC51" s="1">
        <v>186.2</v>
      </c>
      <c r="AD51" s="76"/>
    </row>
    <row r="52" spans="1:30" ht="12" customHeight="1">
      <c r="A52" s="7">
        <v>45</v>
      </c>
      <c r="B52" s="7" t="s">
        <v>90</v>
      </c>
      <c r="C52" s="7">
        <v>1968</v>
      </c>
      <c r="D52" s="12">
        <v>1</v>
      </c>
      <c r="E52" s="7">
        <v>0</v>
      </c>
      <c r="F52" s="7">
        <v>4</v>
      </c>
      <c r="G52" s="7">
        <v>8</v>
      </c>
      <c r="H52" s="7">
        <v>10</v>
      </c>
      <c r="I52" s="8">
        <f t="shared" si="0"/>
        <v>180.7</v>
      </c>
      <c r="J52" s="22">
        <v>180.7</v>
      </c>
      <c r="K52" s="22">
        <v>0</v>
      </c>
      <c r="L52" s="5" t="s">
        <v>218</v>
      </c>
      <c r="M52" s="3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3"/>
      <c r="AC52" s="1">
        <v>180.7</v>
      </c>
      <c r="AD52" s="76"/>
    </row>
    <row r="53" spans="1:30" ht="12" customHeight="1">
      <c r="A53" s="7">
        <v>46</v>
      </c>
      <c r="B53" s="7" t="s">
        <v>91</v>
      </c>
      <c r="C53" s="7" t="s">
        <v>48</v>
      </c>
      <c r="D53" s="7">
        <v>2</v>
      </c>
      <c r="E53" s="7">
        <v>1</v>
      </c>
      <c r="F53" s="7">
        <v>4</v>
      </c>
      <c r="G53" s="7">
        <v>8</v>
      </c>
      <c r="H53" s="7">
        <v>8</v>
      </c>
      <c r="I53" s="8">
        <f t="shared" si="0"/>
        <v>213</v>
      </c>
      <c r="J53" s="22">
        <v>213</v>
      </c>
      <c r="K53" s="22">
        <v>0</v>
      </c>
      <c r="L53" s="5" t="s">
        <v>218</v>
      </c>
      <c r="M53" s="3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3">
        <v>47.5</v>
      </c>
      <c r="AC53" s="1">
        <v>213</v>
      </c>
      <c r="AD53" s="76"/>
    </row>
    <row r="54" spans="1:30" ht="12" customHeight="1">
      <c r="A54" s="7">
        <v>47</v>
      </c>
      <c r="B54" s="7" t="s">
        <v>92</v>
      </c>
      <c r="C54" s="7" t="s">
        <v>48</v>
      </c>
      <c r="D54" s="7">
        <v>1</v>
      </c>
      <c r="E54" s="7">
        <v>2</v>
      </c>
      <c r="F54" s="7">
        <v>5</v>
      </c>
      <c r="G54" s="7">
        <v>6</v>
      </c>
      <c r="H54" s="7">
        <v>13</v>
      </c>
      <c r="I54" s="8">
        <f t="shared" si="0"/>
        <v>151.6</v>
      </c>
      <c r="J54" s="22">
        <v>151.6</v>
      </c>
      <c r="K54" s="22">
        <v>0</v>
      </c>
      <c r="L54" s="5" t="s">
        <v>218</v>
      </c>
      <c r="M54" s="3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3"/>
      <c r="AC54" s="1">
        <v>151.6</v>
      </c>
      <c r="AD54" s="76"/>
    </row>
    <row r="55" spans="1:30" ht="12" customHeight="1">
      <c r="A55" s="7">
        <v>48</v>
      </c>
      <c r="B55" s="7" t="s">
        <v>93</v>
      </c>
      <c r="C55" s="7">
        <v>1929</v>
      </c>
      <c r="D55" s="7">
        <v>2</v>
      </c>
      <c r="E55" s="7">
        <v>2</v>
      </c>
      <c r="F55" s="7">
        <v>8</v>
      </c>
      <c r="G55" s="7">
        <v>16</v>
      </c>
      <c r="H55" s="7">
        <v>21</v>
      </c>
      <c r="I55" s="8">
        <f t="shared" si="0"/>
        <v>298.9</v>
      </c>
      <c r="J55" s="22">
        <v>298.9</v>
      </c>
      <c r="K55" s="22">
        <v>0</v>
      </c>
      <c r="L55" s="5" t="s">
        <v>218</v>
      </c>
      <c r="M55" s="36">
        <v>66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3">
        <f t="shared" si="1"/>
        <v>215.5</v>
      </c>
      <c r="AC55" s="1">
        <v>149.5</v>
      </c>
      <c r="AD55" s="76"/>
    </row>
    <row r="56" spans="1:30" ht="12" customHeight="1">
      <c r="A56" s="7">
        <v>49</v>
      </c>
      <c r="B56" s="7" t="s">
        <v>94</v>
      </c>
      <c r="C56" s="7">
        <v>1929</v>
      </c>
      <c r="D56" s="7">
        <v>2</v>
      </c>
      <c r="E56" s="7">
        <v>2</v>
      </c>
      <c r="F56" s="7">
        <v>8</v>
      </c>
      <c r="G56" s="7">
        <v>16</v>
      </c>
      <c r="H56" s="7">
        <v>8</v>
      </c>
      <c r="I56" s="8">
        <f t="shared" si="0"/>
        <v>301.5</v>
      </c>
      <c r="J56" s="22">
        <v>301.5</v>
      </c>
      <c r="K56" s="22">
        <v>0</v>
      </c>
      <c r="L56" s="5" t="s">
        <v>218</v>
      </c>
      <c r="M56" s="36">
        <v>66.4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3">
        <f t="shared" si="1"/>
        <v>217.3</v>
      </c>
      <c r="AC56" s="1">
        <v>150.9</v>
      </c>
      <c r="AD56" s="76"/>
    </row>
    <row r="57" spans="1:30" ht="12" customHeight="1">
      <c r="A57" s="7">
        <v>50</v>
      </c>
      <c r="B57" s="7" t="s">
        <v>95</v>
      </c>
      <c r="C57" s="7">
        <v>1928</v>
      </c>
      <c r="D57" s="7">
        <v>2</v>
      </c>
      <c r="E57" s="7">
        <v>2</v>
      </c>
      <c r="F57" s="7">
        <v>8</v>
      </c>
      <c r="G57" s="7">
        <v>16</v>
      </c>
      <c r="H57" s="7">
        <v>19</v>
      </c>
      <c r="I57" s="8">
        <f t="shared" si="0"/>
        <v>310.7</v>
      </c>
      <c r="J57" s="22">
        <v>310.7</v>
      </c>
      <c r="K57" s="22">
        <v>0</v>
      </c>
      <c r="L57" s="5" t="s">
        <v>218</v>
      </c>
      <c r="M57" s="36">
        <v>60.8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3">
        <f t="shared" si="1"/>
        <v>216.2</v>
      </c>
      <c r="AC57" s="1">
        <v>155.4</v>
      </c>
      <c r="AD57" s="76"/>
    </row>
    <row r="58" spans="1:30" ht="12" customHeight="1">
      <c r="A58" s="7">
        <v>51</v>
      </c>
      <c r="B58" s="7" t="s">
        <v>96</v>
      </c>
      <c r="C58" s="7">
        <v>1928</v>
      </c>
      <c r="D58" s="7">
        <v>2</v>
      </c>
      <c r="E58" s="7">
        <v>2</v>
      </c>
      <c r="F58" s="7">
        <v>8</v>
      </c>
      <c r="G58" s="7">
        <v>16</v>
      </c>
      <c r="H58" s="7">
        <v>23</v>
      </c>
      <c r="I58" s="8">
        <f t="shared" si="0"/>
        <v>313.4</v>
      </c>
      <c r="J58" s="22">
        <v>313.4</v>
      </c>
      <c r="K58" s="22">
        <v>0</v>
      </c>
      <c r="L58" s="5" t="s">
        <v>218</v>
      </c>
      <c r="M58" s="36">
        <v>55.8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3">
        <f t="shared" si="1"/>
        <v>212.60000000000002</v>
      </c>
      <c r="AC58" s="1">
        <v>156.8</v>
      </c>
      <c r="AD58" s="76"/>
    </row>
    <row r="59" spans="1:30" ht="12" customHeight="1">
      <c r="A59" s="7">
        <v>52</v>
      </c>
      <c r="B59" s="7" t="s">
        <v>97</v>
      </c>
      <c r="C59" s="7">
        <v>1928</v>
      </c>
      <c r="D59" s="7">
        <v>2</v>
      </c>
      <c r="E59" s="7">
        <v>2</v>
      </c>
      <c r="F59" s="7">
        <v>8</v>
      </c>
      <c r="G59" s="7">
        <v>16</v>
      </c>
      <c r="H59" s="7">
        <v>19</v>
      </c>
      <c r="I59" s="8">
        <f aca="true" t="shared" si="2" ref="I59:I118">SUM(J59:K59)</f>
        <v>316.1</v>
      </c>
      <c r="J59" s="22">
        <v>316.1</v>
      </c>
      <c r="K59" s="22">
        <v>0</v>
      </c>
      <c r="L59" s="5" t="s">
        <v>218</v>
      </c>
      <c r="M59" s="36">
        <v>63.4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3">
        <f aca="true" t="shared" si="3" ref="AA59:AA107">SUM(M59)+AC59</f>
        <v>221.5</v>
      </c>
      <c r="AC59" s="1">
        <v>158.1</v>
      </c>
      <c r="AD59" s="76"/>
    </row>
    <row r="60" spans="1:30" ht="12" customHeight="1">
      <c r="A60" s="7">
        <v>53</v>
      </c>
      <c r="B60" s="7" t="s">
        <v>98</v>
      </c>
      <c r="C60" s="7">
        <v>1929</v>
      </c>
      <c r="D60" s="7">
        <v>2</v>
      </c>
      <c r="E60" s="7">
        <v>2</v>
      </c>
      <c r="F60" s="7">
        <v>8</v>
      </c>
      <c r="G60" s="7">
        <v>16</v>
      </c>
      <c r="H60" s="7">
        <v>22</v>
      </c>
      <c r="I60" s="8">
        <f t="shared" si="2"/>
        <v>316.8</v>
      </c>
      <c r="J60" s="22">
        <v>316.8</v>
      </c>
      <c r="K60" s="22">
        <v>0</v>
      </c>
      <c r="L60" s="5" t="s">
        <v>218</v>
      </c>
      <c r="M60" s="36">
        <v>50.8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3">
        <f t="shared" si="3"/>
        <v>209.2</v>
      </c>
      <c r="AC60" s="1">
        <v>158.4</v>
      </c>
      <c r="AD60" s="76"/>
    </row>
    <row r="61" spans="1:30" ht="12" customHeight="1">
      <c r="A61" s="7">
        <v>54</v>
      </c>
      <c r="B61" s="7" t="s">
        <v>99</v>
      </c>
      <c r="C61" s="7">
        <v>1930</v>
      </c>
      <c r="D61" s="7">
        <v>2</v>
      </c>
      <c r="E61" s="7">
        <v>2</v>
      </c>
      <c r="F61" s="7">
        <v>8</v>
      </c>
      <c r="G61" s="7">
        <v>16</v>
      </c>
      <c r="H61" s="7">
        <v>15</v>
      </c>
      <c r="I61" s="8">
        <f t="shared" si="2"/>
        <v>319.5</v>
      </c>
      <c r="J61" s="22">
        <v>319.5</v>
      </c>
      <c r="K61" s="22">
        <v>0</v>
      </c>
      <c r="L61" s="5" t="s">
        <v>218</v>
      </c>
      <c r="M61" s="36">
        <v>60.9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3">
        <f t="shared" si="3"/>
        <v>220.8</v>
      </c>
      <c r="AC61" s="1">
        <v>159.9</v>
      </c>
      <c r="AD61" s="76"/>
    </row>
    <row r="62" spans="1:30" ht="12" customHeight="1">
      <c r="A62" s="7">
        <v>55</v>
      </c>
      <c r="B62" s="7" t="s">
        <v>100</v>
      </c>
      <c r="C62" s="7">
        <v>1929</v>
      </c>
      <c r="D62" s="7">
        <v>2</v>
      </c>
      <c r="E62" s="7">
        <v>2</v>
      </c>
      <c r="F62" s="7">
        <v>8</v>
      </c>
      <c r="G62" s="7">
        <v>16</v>
      </c>
      <c r="H62" s="7">
        <v>21</v>
      </c>
      <c r="I62" s="8">
        <f t="shared" si="2"/>
        <v>332.8</v>
      </c>
      <c r="J62" s="22">
        <v>332.8</v>
      </c>
      <c r="K62" s="22">
        <v>0</v>
      </c>
      <c r="L62" s="5" t="s">
        <v>218</v>
      </c>
      <c r="M62" s="36">
        <v>52.6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3">
        <f t="shared" si="3"/>
        <v>218.2</v>
      </c>
      <c r="AC62" s="1">
        <v>165.6</v>
      </c>
      <c r="AD62" s="76"/>
    </row>
    <row r="63" spans="1:30" ht="12" customHeight="1">
      <c r="A63" s="7">
        <v>56</v>
      </c>
      <c r="B63" s="7" t="s">
        <v>101</v>
      </c>
      <c r="C63" s="7">
        <v>1988</v>
      </c>
      <c r="D63" s="7">
        <v>5</v>
      </c>
      <c r="E63" s="7">
        <v>3</v>
      </c>
      <c r="F63" s="7">
        <v>60</v>
      </c>
      <c r="G63" s="7">
        <v>132</v>
      </c>
      <c r="H63" s="7">
        <v>139</v>
      </c>
      <c r="I63" s="8">
        <f t="shared" si="2"/>
        <v>3258.3</v>
      </c>
      <c r="J63" s="22">
        <v>3258.3</v>
      </c>
      <c r="K63" s="22">
        <v>0</v>
      </c>
      <c r="L63" s="35" t="s">
        <v>224</v>
      </c>
      <c r="M63" s="36">
        <v>448.7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3">
        <f t="shared" si="3"/>
        <v>1100.3</v>
      </c>
      <c r="AC63" s="1">
        <v>651.6</v>
      </c>
      <c r="AD63" s="76"/>
    </row>
    <row r="64" spans="1:30" ht="12" customHeight="1">
      <c r="A64" s="7">
        <v>57</v>
      </c>
      <c r="B64" s="7" t="s">
        <v>102</v>
      </c>
      <c r="C64" s="7">
        <v>1988</v>
      </c>
      <c r="D64" s="7">
        <v>5</v>
      </c>
      <c r="E64" s="7">
        <v>2</v>
      </c>
      <c r="F64" s="7">
        <v>30</v>
      </c>
      <c r="G64" s="7">
        <v>60</v>
      </c>
      <c r="H64" s="7">
        <v>61</v>
      </c>
      <c r="I64" s="22">
        <f t="shared" si="2"/>
        <v>1928.4700000000003</v>
      </c>
      <c r="J64" s="22">
        <v>1378.4</v>
      </c>
      <c r="K64" s="22">
        <v>550.07</v>
      </c>
      <c r="L64" s="5" t="s">
        <v>218</v>
      </c>
      <c r="M64" s="36">
        <v>176.5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3">
        <f t="shared" si="3"/>
        <v>562.31</v>
      </c>
      <c r="AC64" s="1">
        <v>385.81</v>
      </c>
      <c r="AD64" s="76"/>
    </row>
    <row r="65" spans="1:30" ht="12" customHeight="1">
      <c r="A65" s="7">
        <v>58</v>
      </c>
      <c r="B65" s="7" t="s">
        <v>103</v>
      </c>
      <c r="C65" s="7">
        <v>1955</v>
      </c>
      <c r="D65" s="7">
        <v>2</v>
      </c>
      <c r="E65" s="7">
        <v>3</v>
      </c>
      <c r="F65" s="7">
        <v>16</v>
      </c>
      <c r="G65" s="7">
        <v>38</v>
      </c>
      <c r="H65" s="7">
        <v>26</v>
      </c>
      <c r="I65" s="8">
        <f t="shared" si="2"/>
        <v>753.5</v>
      </c>
      <c r="J65" s="22">
        <v>572</v>
      </c>
      <c r="K65" s="22">
        <v>181.5</v>
      </c>
      <c r="L65" s="35" t="s">
        <v>226</v>
      </c>
      <c r="M65" s="36">
        <v>81.8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3">
        <f t="shared" si="3"/>
        <v>437</v>
      </c>
      <c r="AC65" s="1">
        <v>355.2</v>
      </c>
      <c r="AD65" s="76"/>
    </row>
    <row r="66" spans="1:30" ht="12" customHeight="1">
      <c r="A66" s="5">
        <v>59</v>
      </c>
      <c r="B66" s="7" t="s">
        <v>104</v>
      </c>
      <c r="C66" s="7">
        <v>1955</v>
      </c>
      <c r="D66" s="7">
        <v>2</v>
      </c>
      <c r="E66" s="7">
        <v>2</v>
      </c>
      <c r="F66" s="7">
        <v>12</v>
      </c>
      <c r="G66" s="7">
        <v>24</v>
      </c>
      <c r="H66" s="7">
        <v>21</v>
      </c>
      <c r="I66" s="8">
        <f t="shared" si="2"/>
        <v>572.5</v>
      </c>
      <c r="J66" s="22">
        <v>511.9</v>
      </c>
      <c r="K66" s="22">
        <v>60.6</v>
      </c>
      <c r="L66" s="5" t="s">
        <v>218</v>
      </c>
      <c r="M66" s="36">
        <v>44.8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3">
        <f t="shared" si="3"/>
        <v>331.3</v>
      </c>
      <c r="AC66" s="1">
        <v>286.5</v>
      </c>
      <c r="AD66" s="76"/>
    </row>
    <row r="67" spans="1:30" ht="12" customHeight="1">
      <c r="A67" s="7">
        <v>60</v>
      </c>
      <c r="B67" s="7" t="s">
        <v>105</v>
      </c>
      <c r="C67" s="7">
        <v>1956</v>
      </c>
      <c r="D67" s="7">
        <v>2</v>
      </c>
      <c r="E67" s="7">
        <v>3</v>
      </c>
      <c r="F67" s="7">
        <v>16</v>
      </c>
      <c r="G67" s="7">
        <v>36</v>
      </c>
      <c r="H67" s="7">
        <v>31</v>
      </c>
      <c r="I67" s="8">
        <f t="shared" si="2"/>
        <v>781.3</v>
      </c>
      <c r="J67" s="22">
        <v>781.3</v>
      </c>
      <c r="K67" s="22">
        <v>0</v>
      </c>
      <c r="L67" s="5" t="s">
        <v>218</v>
      </c>
      <c r="M67" s="36">
        <v>85.3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3">
        <f t="shared" si="3"/>
        <v>476.3</v>
      </c>
      <c r="AC67" s="1">
        <v>391</v>
      </c>
      <c r="AD67" s="76"/>
    </row>
    <row r="68" spans="1:30" ht="12" customHeight="1">
      <c r="A68" s="7">
        <v>61</v>
      </c>
      <c r="B68" s="7" t="s">
        <v>106</v>
      </c>
      <c r="C68" s="7">
        <v>1956</v>
      </c>
      <c r="D68" s="7">
        <v>2</v>
      </c>
      <c r="E68" s="7">
        <v>2</v>
      </c>
      <c r="F68" s="7">
        <v>12</v>
      </c>
      <c r="G68" s="7">
        <v>32</v>
      </c>
      <c r="H68" s="7">
        <v>28</v>
      </c>
      <c r="I68" s="8">
        <f t="shared" si="2"/>
        <v>557.5</v>
      </c>
      <c r="J68" s="22">
        <v>557.5</v>
      </c>
      <c r="K68" s="22">
        <v>0</v>
      </c>
      <c r="L68" s="5" t="s">
        <v>218</v>
      </c>
      <c r="M68" s="36">
        <v>43.9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3">
        <f t="shared" si="3"/>
        <v>324.2</v>
      </c>
      <c r="AC68" s="1">
        <v>280.3</v>
      </c>
      <c r="AD68" s="76"/>
    </row>
    <row r="69" spans="1:30" ht="12" customHeight="1">
      <c r="A69" s="7">
        <v>62</v>
      </c>
      <c r="B69" s="7" t="s">
        <v>107</v>
      </c>
      <c r="C69" s="7">
        <v>1957</v>
      </c>
      <c r="D69" s="7">
        <v>2</v>
      </c>
      <c r="E69" s="7">
        <v>3</v>
      </c>
      <c r="F69" s="7">
        <v>18</v>
      </c>
      <c r="G69" s="7">
        <v>67</v>
      </c>
      <c r="H69" s="7">
        <v>28</v>
      </c>
      <c r="I69" s="8">
        <f t="shared" si="2"/>
        <v>997.9000000000001</v>
      </c>
      <c r="J69" s="22">
        <v>826.6</v>
      </c>
      <c r="K69" s="22">
        <v>171.3</v>
      </c>
      <c r="L69" s="5" t="s">
        <v>218</v>
      </c>
      <c r="M69" s="36">
        <v>76.8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3">
        <f t="shared" si="3"/>
        <v>1074.6</v>
      </c>
      <c r="AC69" s="1">
        <v>997.8</v>
      </c>
      <c r="AD69" s="76"/>
    </row>
    <row r="70" spans="1:30" ht="12" customHeight="1">
      <c r="A70" s="7">
        <v>63</v>
      </c>
      <c r="B70" s="7" t="s">
        <v>108</v>
      </c>
      <c r="C70" s="7">
        <v>1959</v>
      </c>
      <c r="D70" s="7">
        <v>2</v>
      </c>
      <c r="E70" s="7">
        <v>1</v>
      </c>
      <c r="F70" s="7">
        <v>8</v>
      </c>
      <c r="G70" s="7">
        <v>12</v>
      </c>
      <c r="H70" s="7">
        <v>6</v>
      </c>
      <c r="I70" s="8">
        <f t="shared" si="2"/>
        <v>272</v>
      </c>
      <c r="J70" s="22">
        <v>234.8</v>
      </c>
      <c r="K70" s="22">
        <v>37.2</v>
      </c>
      <c r="L70" s="5" t="s">
        <v>218</v>
      </c>
      <c r="M70" s="36">
        <v>23.4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3">
        <f t="shared" si="3"/>
        <v>161.6</v>
      </c>
      <c r="AC70" s="1">
        <v>138.2</v>
      </c>
      <c r="AD70" s="76"/>
    </row>
    <row r="71" spans="1:30" ht="12" customHeight="1">
      <c r="A71" s="7">
        <v>64</v>
      </c>
      <c r="B71" s="7" t="s">
        <v>265</v>
      </c>
      <c r="C71" s="7">
        <v>2016</v>
      </c>
      <c r="D71" s="7">
        <v>3</v>
      </c>
      <c r="E71" s="7">
        <v>2</v>
      </c>
      <c r="F71" s="7">
        <v>42</v>
      </c>
      <c r="G71" s="7"/>
      <c r="H71" s="7">
        <v>41</v>
      </c>
      <c r="I71" s="8">
        <f t="shared" si="2"/>
        <v>1779.5</v>
      </c>
      <c r="J71" s="22">
        <v>1779.5</v>
      </c>
      <c r="K71" s="22">
        <v>0</v>
      </c>
      <c r="L71" s="5"/>
      <c r="M71" s="36">
        <v>188.2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3">
        <f t="shared" si="3"/>
        <v>575.7</v>
      </c>
      <c r="AC71" s="1">
        <v>387.5</v>
      </c>
      <c r="AD71" s="76"/>
    </row>
    <row r="72" spans="1:30" ht="12" customHeight="1">
      <c r="A72" s="7">
        <v>65</v>
      </c>
      <c r="B72" s="7" t="s">
        <v>109</v>
      </c>
      <c r="C72" s="7">
        <v>1951</v>
      </c>
      <c r="D72" s="7">
        <v>2</v>
      </c>
      <c r="E72" s="7">
        <v>2</v>
      </c>
      <c r="F72" s="7">
        <v>16</v>
      </c>
      <c r="G72" s="7">
        <v>24</v>
      </c>
      <c r="H72" s="7">
        <v>21</v>
      </c>
      <c r="I72" s="8">
        <f t="shared" si="2"/>
        <v>573.2</v>
      </c>
      <c r="J72" s="22">
        <v>573.2</v>
      </c>
      <c r="K72" s="22">
        <v>0</v>
      </c>
      <c r="L72" s="5" t="s">
        <v>218</v>
      </c>
      <c r="M72" s="36">
        <v>41.8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3">
        <f t="shared" si="3"/>
        <v>328.6</v>
      </c>
      <c r="AC72" s="1">
        <v>286.8</v>
      </c>
      <c r="AD72" s="76"/>
    </row>
    <row r="73" spans="1:30" ht="12" customHeight="1">
      <c r="A73" s="7">
        <v>66</v>
      </c>
      <c r="B73" s="7" t="s">
        <v>110</v>
      </c>
      <c r="C73" s="7">
        <v>1961</v>
      </c>
      <c r="D73" s="7">
        <v>2</v>
      </c>
      <c r="E73" s="7">
        <v>1</v>
      </c>
      <c r="F73" s="7">
        <v>8</v>
      </c>
      <c r="G73" s="7">
        <v>12</v>
      </c>
      <c r="H73" s="7">
        <v>12</v>
      </c>
      <c r="I73" s="8">
        <f t="shared" si="2"/>
        <v>283.09999999999997</v>
      </c>
      <c r="J73" s="22">
        <v>245.7</v>
      </c>
      <c r="K73" s="22">
        <v>37.4</v>
      </c>
      <c r="L73" s="5" t="s">
        <v>218</v>
      </c>
      <c r="M73" s="36">
        <v>22.1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3">
        <f t="shared" si="3"/>
        <v>163.79999999999998</v>
      </c>
      <c r="AC73" s="1">
        <v>141.7</v>
      </c>
      <c r="AD73" s="76"/>
    </row>
    <row r="74" spans="1:30" ht="12" customHeight="1">
      <c r="A74" s="7">
        <v>67</v>
      </c>
      <c r="B74" s="7" t="s">
        <v>111</v>
      </c>
      <c r="C74" s="7">
        <v>1961</v>
      </c>
      <c r="D74" s="7">
        <v>2</v>
      </c>
      <c r="E74" s="7">
        <v>2</v>
      </c>
      <c r="F74" s="7">
        <v>16</v>
      </c>
      <c r="G74" s="7">
        <v>24</v>
      </c>
      <c r="H74" s="7">
        <v>20</v>
      </c>
      <c r="I74" s="8">
        <f t="shared" si="2"/>
        <v>562.5</v>
      </c>
      <c r="J74" s="22">
        <v>562.5</v>
      </c>
      <c r="K74" s="22">
        <v>0</v>
      </c>
      <c r="L74" s="5" t="s">
        <v>218</v>
      </c>
      <c r="M74" s="36">
        <v>44.2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3">
        <f t="shared" si="3"/>
        <v>326.3</v>
      </c>
      <c r="AC74" s="1">
        <v>282.1</v>
      </c>
      <c r="AD74" s="76"/>
    </row>
    <row r="75" spans="1:30" ht="12" customHeight="1">
      <c r="A75" s="7">
        <v>68</v>
      </c>
      <c r="B75" s="7" t="s">
        <v>112</v>
      </c>
      <c r="C75" s="7">
        <v>1962</v>
      </c>
      <c r="D75" s="7">
        <v>3</v>
      </c>
      <c r="E75" s="7">
        <v>3</v>
      </c>
      <c r="F75" s="7">
        <v>34</v>
      </c>
      <c r="G75" s="7">
        <v>66</v>
      </c>
      <c r="H75" s="7">
        <v>53</v>
      </c>
      <c r="I75" s="22">
        <f t="shared" si="2"/>
        <v>1503.8999999999999</v>
      </c>
      <c r="J75" s="22">
        <v>1337.3</v>
      </c>
      <c r="K75" s="22">
        <v>166.6</v>
      </c>
      <c r="L75" s="5" t="s">
        <v>218</v>
      </c>
      <c r="M75" s="36">
        <v>105.9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3">
        <f t="shared" si="3"/>
        <v>568.7</v>
      </c>
      <c r="AC75" s="1">
        <v>462.8</v>
      </c>
      <c r="AD75" s="76"/>
    </row>
    <row r="76" spans="1:30" ht="12" customHeight="1">
      <c r="A76" s="7">
        <v>69</v>
      </c>
      <c r="B76" s="7" t="s">
        <v>113</v>
      </c>
      <c r="C76" s="7">
        <v>1962</v>
      </c>
      <c r="D76" s="7">
        <v>3</v>
      </c>
      <c r="E76" s="7">
        <v>3</v>
      </c>
      <c r="F76" s="7">
        <v>36</v>
      </c>
      <c r="G76" s="7">
        <v>69</v>
      </c>
      <c r="H76" s="7">
        <v>65</v>
      </c>
      <c r="I76" s="8">
        <f t="shared" si="2"/>
        <v>1526.6000000000001</v>
      </c>
      <c r="J76" s="22">
        <v>1410.9</v>
      </c>
      <c r="K76" s="22">
        <v>115.7</v>
      </c>
      <c r="L76" s="5" t="s">
        <v>218</v>
      </c>
      <c r="M76" s="36">
        <v>117.6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3">
        <f t="shared" si="3"/>
        <v>1136</v>
      </c>
      <c r="AC76" s="1">
        <v>1018.4</v>
      </c>
      <c r="AD76" s="76"/>
    </row>
    <row r="77" spans="1:30" ht="12" customHeight="1">
      <c r="A77" s="7">
        <v>70</v>
      </c>
      <c r="B77" s="7" t="s">
        <v>114</v>
      </c>
      <c r="C77" s="7">
        <v>1978</v>
      </c>
      <c r="D77" s="7">
        <v>3</v>
      </c>
      <c r="E77" s="7">
        <v>3</v>
      </c>
      <c r="F77" s="7">
        <v>41</v>
      </c>
      <c r="G77" s="7">
        <v>55</v>
      </c>
      <c r="H77" s="7">
        <v>57</v>
      </c>
      <c r="I77" s="8">
        <f t="shared" si="2"/>
        <v>1591.3</v>
      </c>
      <c r="J77" s="22">
        <v>1555.7</v>
      </c>
      <c r="K77" s="22">
        <v>35.6</v>
      </c>
      <c r="L77" s="5" t="s">
        <v>218</v>
      </c>
      <c r="M77" s="36">
        <v>241.3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3">
        <f t="shared" si="3"/>
        <v>758.7</v>
      </c>
      <c r="AC77" s="1">
        <v>517.4</v>
      </c>
      <c r="AD77" s="76"/>
    </row>
    <row r="78" spans="1:30" ht="12" customHeight="1">
      <c r="A78" s="7">
        <v>71</v>
      </c>
      <c r="B78" s="7" t="s">
        <v>115</v>
      </c>
      <c r="C78" s="7" t="s">
        <v>48</v>
      </c>
      <c r="D78" s="7">
        <v>1</v>
      </c>
      <c r="E78" s="7">
        <v>0</v>
      </c>
      <c r="F78" s="7">
        <v>3</v>
      </c>
      <c r="G78" s="7">
        <v>3</v>
      </c>
      <c r="H78" s="7">
        <v>5</v>
      </c>
      <c r="I78" s="8">
        <f t="shared" si="2"/>
        <v>77</v>
      </c>
      <c r="J78" s="22">
        <v>77</v>
      </c>
      <c r="K78" s="22">
        <v>0</v>
      </c>
      <c r="L78" s="5" t="s">
        <v>218</v>
      </c>
      <c r="M78" s="3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3"/>
      <c r="AC78" s="1">
        <v>77</v>
      </c>
      <c r="AD78" s="76"/>
    </row>
    <row r="79" spans="1:30" ht="12" customHeight="1">
      <c r="A79" s="7">
        <v>72</v>
      </c>
      <c r="B79" s="7" t="s">
        <v>116</v>
      </c>
      <c r="C79" s="7">
        <v>1908</v>
      </c>
      <c r="D79" s="7">
        <v>2</v>
      </c>
      <c r="E79" s="7">
        <v>1</v>
      </c>
      <c r="F79" s="7">
        <v>6</v>
      </c>
      <c r="G79" s="7">
        <v>7</v>
      </c>
      <c r="H79" s="7">
        <v>17</v>
      </c>
      <c r="I79" s="8">
        <f t="shared" si="2"/>
        <v>255.60000000000002</v>
      </c>
      <c r="J79" s="22">
        <v>176.8</v>
      </c>
      <c r="K79" s="22">
        <v>78.8</v>
      </c>
      <c r="L79" s="5" t="s">
        <v>218</v>
      </c>
      <c r="M79" s="36">
        <v>31.1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3">
        <f t="shared" si="3"/>
        <v>157.4</v>
      </c>
      <c r="AC79" s="1">
        <v>126.3</v>
      </c>
      <c r="AD79" s="76"/>
    </row>
    <row r="80" spans="1:30" ht="12" customHeight="1">
      <c r="A80" s="7">
        <v>73</v>
      </c>
      <c r="B80" s="7" t="s">
        <v>117</v>
      </c>
      <c r="C80" s="7" t="s">
        <v>48</v>
      </c>
      <c r="D80" s="7">
        <v>3</v>
      </c>
      <c r="E80" s="7">
        <v>5</v>
      </c>
      <c r="F80" s="7">
        <v>50</v>
      </c>
      <c r="G80" s="7">
        <v>100</v>
      </c>
      <c r="H80" s="7">
        <v>91</v>
      </c>
      <c r="I80" s="22">
        <f t="shared" si="2"/>
        <v>2369.4500000000003</v>
      </c>
      <c r="J80" s="22">
        <v>2168.3</v>
      </c>
      <c r="K80" s="22">
        <v>201.15</v>
      </c>
      <c r="L80" s="5" t="s">
        <v>218</v>
      </c>
      <c r="M80" s="36">
        <v>312.4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3">
        <f t="shared" si="3"/>
        <v>1034.1999999999998</v>
      </c>
      <c r="AC80" s="1">
        <v>721.8</v>
      </c>
      <c r="AD80" s="76"/>
    </row>
    <row r="81" spans="1:30" ht="12" customHeight="1">
      <c r="A81" s="7">
        <v>74</v>
      </c>
      <c r="B81" s="7" t="s">
        <v>244</v>
      </c>
      <c r="C81" s="7">
        <v>2014</v>
      </c>
      <c r="D81" s="7">
        <v>3</v>
      </c>
      <c r="E81" s="7">
        <v>1</v>
      </c>
      <c r="F81" s="7">
        <v>26</v>
      </c>
      <c r="G81" s="7">
        <v>15</v>
      </c>
      <c r="H81" s="7">
        <v>44</v>
      </c>
      <c r="I81" s="8">
        <f t="shared" si="2"/>
        <v>1029.9</v>
      </c>
      <c r="J81" s="22">
        <v>1029.9</v>
      </c>
      <c r="K81" s="22">
        <v>0</v>
      </c>
      <c r="L81" s="5"/>
      <c r="M81" s="36">
        <v>161.7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3">
        <f t="shared" si="3"/>
        <v>505</v>
      </c>
      <c r="AC81" s="1">
        <v>343.3</v>
      </c>
      <c r="AD81" s="76"/>
    </row>
    <row r="82" spans="1:30" ht="12" customHeight="1">
      <c r="A82" s="7">
        <v>75</v>
      </c>
      <c r="B82" s="7" t="s">
        <v>235</v>
      </c>
      <c r="C82" s="7">
        <v>2013</v>
      </c>
      <c r="D82" s="7">
        <v>3</v>
      </c>
      <c r="E82" s="7"/>
      <c r="F82" s="7">
        <v>22</v>
      </c>
      <c r="G82" s="7"/>
      <c r="H82" s="7">
        <v>38</v>
      </c>
      <c r="I82" s="8">
        <f t="shared" si="2"/>
        <v>827.4</v>
      </c>
      <c r="J82" s="22">
        <v>827.4</v>
      </c>
      <c r="K82" s="22">
        <v>0</v>
      </c>
      <c r="L82" s="5" t="s">
        <v>218</v>
      </c>
      <c r="M82" s="36">
        <v>106.5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3">
        <f t="shared" si="3"/>
        <v>658.1</v>
      </c>
      <c r="AC82" s="1">
        <v>551.6</v>
      </c>
      <c r="AD82" s="76"/>
    </row>
    <row r="83" spans="1:30" ht="12" customHeight="1">
      <c r="A83" s="7">
        <v>76</v>
      </c>
      <c r="B83" s="7" t="s">
        <v>236</v>
      </c>
      <c r="C83" s="7">
        <v>2013</v>
      </c>
      <c r="D83" s="7">
        <v>3</v>
      </c>
      <c r="E83" s="7"/>
      <c r="F83" s="7">
        <v>20</v>
      </c>
      <c r="G83" s="7"/>
      <c r="H83" s="7">
        <v>32</v>
      </c>
      <c r="I83" s="8">
        <f t="shared" si="2"/>
        <v>751.9</v>
      </c>
      <c r="J83" s="22">
        <v>751.9</v>
      </c>
      <c r="K83" s="22">
        <v>0</v>
      </c>
      <c r="L83" s="5" t="s">
        <v>218</v>
      </c>
      <c r="M83" s="36">
        <v>109.8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3">
        <f t="shared" si="3"/>
        <v>611</v>
      </c>
      <c r="AC83" s="1">
        <v>501.2</v>
      </c>
      <c r="AD83" s="76"/>
    </row>
    <row r="84" spans="1:30" ht="12" customHeight="1">
      <c r="A84" s="7">
        <v>77</v>
      </c>
      <c r="B84" s="7" t="s">
        <v>118</v>
      </c>
      <c r="C84" s="7">
        <v>1994</v>
      </c>
      <c r="D84" s="7">
        <v>3</v>
      </c>
      <c r="E84" s="7">
        <v>3</v>
      </c>
      <c r="F84" s="7">
        <v>27</v>
      </c>
      <c r="G84" s="7">
        <v>54</v>
      </c>
      <c r="H84" s="7">
        <v>58</v>
      </c>
      <c r="I84" s="8">
        <f t="shared" si="2"/>
        <v>1438.2</v>
      </c>
      <c r="J84" s="22">
        <v>1438.2</v>
      </c>
      <c r="K84" s="22">
        <v>0</v>
      </c>
      <c r="L84" s="5" t="s">
        <v>218</v>
      </c>
      <c r="M84" s="36">
        <v>138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3">
        <f t="shared" si="3"/>
        <v>1097.2</v>
      </c>
      <c r="AC84" s="1">
        <v>959.2</v>
      </c>
      <c r="AD84" s="76"/>
    </row>
    <row r="85" spans="1:30" ht="12" customHeight="1">
      <c r="A85" s="7">
        <v>78</v>
      </c>
      <c r="B85" s="7" t="s">
        <v>119</v>
      </c>
      <c r="C85" s="7">
        <v>1973</v>
      </c>
      <c r="D85" s="7">
        <v>2</v>
      </c>
      <c r="E85" s="7">
        <v>1</v>
      </c>
      <c r="F85" s="7">
        <v>8</v>
      </c>
      <c r="G85" s="7">
        <v>14</v>
      </c>
      <c r="H85" s="7">
        <v>13</v>
      </c>
      <c r="I85" s="8">
        <f t="shared" si="2"/>
        <v>276</v>
      </c>
      <c r="J85" s="22">
        <v>276</v>
      </c>
      <c r="K85" s="22">
        <v>0</v>
      </c>
      <c r="L85" s="5" t="s">
        <v>218</v>
      </c>
      <c r="M85" s="36">
        <v>38.8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3">
        <f t="shared" si="3"/>
        <v>177.7</v>
      </c>
      <c r="AC85" s="1">
        <v>138.9</v>
      </c>
      <c r="AD85" s="76"/>
    </row>
    <row r="86" spans="1:30" ht="12" customHeight="1">
      <c r="A86" s="7">
        <v>79</v>
      </c>
      <c r="B86" s="7" t="s">
        <v>120</v>
      </c>
      <c r="C86" s="7">
        <v>1992</v>
      </c>
      <c r="D86" s="7">
        <v>2</v>
      </c>
      <c r="E86" s="7">
        <v>3</v>
      </c>
      <c r="F86" s="7">
        <v>18</v>
      </c>
      <c r="G86" s="7">
        <v>44</v>
      </c>
      <c r="H86" s="7">
        <v>48</v>
      </c>
      <c r="I86" s="8">
        <f t="shared" si="2"/>
        <v>981</v>
      </c>
      <c r="J86" s="22">
        <v>981</v>
      </c>
      <c r="K86" s="22">
        <v>0</v>
      </c>
      <c r="L86" s="35" t="s">
        <v>224</v>
      </c>
      <c r="M86" s="36">
        <v>88.3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3">
        <f t="shared" si="3"/>
        <v>1069.3</v>
      </c>
      <c r="AC86" s="1">
        <v>981</v>
      </c>
      <c r="AD86" s="76"/>
    </row>
    <row r="87" spans="1:30" ht="12" customHeight="1">
      <c r="A87" s="7">
        <v>80</v>
      </c>
      <c r="B87" s="7" t="s">
        <v>26</v>
      </c>
      <c r="C87" s="7">
        <v>2011</v>
      </c>
      <c r="D87" s="7">
        <v>3</v>
      </c>
      <c r="E87" s="7">
        <v>1</v>
      </c>
      <c r="F87" s="7">
        <v>33</v>
      </c>
      <c r="G87" s="7"/>
      <c r="H87" s="7">
        <v>51</v>
      </c>
      <c r="I87" s="8">
        <f t="shared" si="2"/>
        <v>1237.2</v>
      </c>
      <c r="J87" s="22">
        <v>1237.2</v>
      </c>
      <c r="K87" s="22">
        <v>0</v>
      </c>
      <c r="L87" s="5" t="s">
        <v>218</v>
      </c>
      <c r="M87" s="36">
        <v>135.3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3">
        <f t="shared" si="3"/>
        <v>960.0999999999999</v>
      </c>
      <c r="AC87" s="1">
        <v>824.8</v>
      </c>
      <c r="AD87" s="76"/>
    </row>
    <row r="88" spans="1:30" ht="12" customHeight="1">
      <c r="A88" s="7">
        <v>81</v>
      </c>
      <c r="B88" s="7" t="s">
        <v>121</v>
      </c>
      <c r="C88" s="7">
        <v>1935</v>
      </c>
      <c r="D88" s="7">
        <v>1</v>
      </c>
      <c r="E88" s="7">
        <v>0</v>
      </c>
      <c r="F88" s="7">
        <v>4</v>
      </c>
      <c r="G88" s="7">
        <v>7</v>
      </c>
      <c r="H88" s="7">
        <v>13</v>
      </c>
      <c r="I88" s="8">
        <f t="shared" si="2"/>
        <v>166.7</v>
      </c>
      <c r="J88" s="22">
        <v>166.7</v>
      </c>
      <c r="K88" s="22">
        <v>0</v>
      </c>
      <c r="L88" s="5" t="s">
        <v>218</v>
      </c>
      <c r="M88" s="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3"/>
      <c r="AC88" s="1">
        <v>166.7</v>
      </c>
      <c r="AD88" s="76"/>
    </row>
    <row r="89" spans="1:30" ht="12" customHeight="1">
      <c r="A89" s="7">
        <v>82</v>
      </c>
      <c r="B89" s="7" t="s">
        <v>122</v>
      </c>
      <c r="C89" s="7" t="s">
        <v>48</v>
      </c>
      <c r="D89" s="7">
        <v>2</v>
      </c>
      <c r="E89" s="7">
        <v>2</v>
      </c>
      <c r="F89" s="7">
        <v>12</v>
      </c>
      <c r="G89" s="7">
        <v>24</v>
      </c>
      <c r="H89" s="7">
        <v>30</v>
      </c>
      <c r="I89" s="8">
        <f t="shared" si="2"/>
        <v>524.5</v>
      </c>
      <c r="J89" s="22">
        <v>524.5</v>
      </c>
      <c r="K89" s="22">
        <v>0</v>
      </c>
      <c r="L89" s="5" t="s">
        <v>218</v>
      </c>
      <c r="M89" s="36">
        <v>53.8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3">
        <f t="shared" si="3"/>
        <v>316.05</v>
      </c>
      <c r="AC89" s="1">
        <v>262.25</v>
      </c>
      <c r="AD89" s="76"/>
    </row>
    <row r="90" spans="1:30" ht="12" customHeight="1">
      <c r="A90" s="7">
        <v>83</v>
      </c>
      <c r="B90" s="7" t="s">
        <v>123</v>
      </c>
      <c r="C90" s="7">
        <v>1965</v>
      </c>
      <c r="D90" s="7">
        <v>1</v>
      </c>
      <c r="E90" s="7">
        <v>2</v>
      </c>
      <c r="F90" s="7">
        <v>4</v>
      </c>
      <c r="G90" s="7">
        <v>8</v>
      </c>
      <c r="H90" s="7">
        <v>7</v>
      </c>
      <c r="I90" s="8">
        <f t="shared" si="2"/>
        <v>144.4</v>
      </c>
      <c r="J90" s="22">
        <v>144.4</v>
      </c>
      <c r="K90" s="22">
        <v>0</v>
      </c>
      <c r="L90" s="5" t="s">
        <v>218</v>
      </c>
      <c r="M90" s="3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3"/>
      <c r="AC90" s="1">
        <v>144.4</v>
      </c>
      <c r="AD90" s="76"/>
    </row>
    <row r="91" spans="1:30" ht="12" customHeight="1">
      <c r="A91" s="7">
        <v>84</v>
      </c>
      <c r="B91" s="7" t="s">
        <v>124</v>
      </c>
      <c r="C91" s="7">
        <v>1987</v>
      </c>
      <c r="D91" s="7">
        <v>1</v>
      </c>
      <c r="E91" s="7">
        <v>2</v>
      </c>
      <c r="F91" s="7">
        <v>2</v>
      </c>
      <c r="G91" s="7">
        <v>6</v>
      </c>
      <c r="H91" s="7">
        <v>9</v>
      </c>
      <c r="I91" s="8">
        <f t="shared" si="2"/>
        <v>137</v>
      </c>
      <c r="J91" s="22">
        <v>137</v>
      </c>
      <c r="K91" s="22">
        <v>0</v>
      </c>
      <c r="L91" s="5" t="s">
        <v>218</v>
      </c>
      <c r="M91" s="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3"/>
      <c r="AC91" s="1">
        <v>136.6</v>
      </c>
      <c r="AD91" s="76"/>
    </row>
    <row r="92" spans="1:30" ht="12" customHeight="1">
      <c r="A92" s="7">
        <v>85</v>
      </c>
      <c r="B92" s="7" t="s">
        <v>125</v>
      </c>
      <c r="C92" s="7">
        <v>1968</v>
      </c>
      <c r="D92" s="7">
        <v>1</v>
      </c>
      <c r="E92" s="7">
        <v>4</v>
      </c>
      <c r="F92" s="7">
        <v>4</v>
      </c>
      <c r="G92" s="7">
        <v>8</v>
      </c>
      <c r="H92" s="7">
        <v>4</v>
      </c>
      <c r="I92" s="8">
        <f t="shared" si="2"/>
        <v>178.2</v>
      </c>
      <c r="J92" s="22">
        <v>178.2</v>
      </c>
      <c r="K92" s="22">
        <v>0</v>
      </c>
      <c r="L92" s="5" t="s">
        <v>218</v>
      </c>
      <c r="M92" s="3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3"/>
      <c r="AC92" s="1">
        <v>178.2</v>
      </c>
      <c r="AD92" s="76"/>
    </row>
    <row r="93" spans="1:30" ht="12" customHeight="1">
      <c r="A93" s="7">
        <v>86</v>
      </c>
      <c r="B93" s="7" t="s">
        <v>126</v>
      </c>
      <c r="C93" s="7">
        <v>1972</v>
      </c>
      <c r="D93" s="7">
        <v>1</v>
      </c>
      <c r="E93" s="7">
        <v>2</v>
      </c>
      <c r="F93" s="7">
        <v>2</v>
      </c>
      <c r="G93" s="7">
        <v>5</v>
      </c>
      <c r="H93" s="7">
        <v>8</v>
      </c>
      <c r="I93" s="8">
        <f t="shared" si="2"/>
        <v>103.5</v>
      </c>
      <c r="J93" s="22">
        <v>103.5</v>
      </c>
      <c r="K93" s="22">
        <v>0</v>
      </c>
      <c r="L93" s="5" t="s">
        <v>218</v>
      </c>
      <c r="M93" s="3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3"/>
      <c r="AC93" s="1">
        <v>103.5</v>
      </c>
      <c r="AD93" s="76"/>
    </row>
    <row r="94" spans="1:30" s="10" customFormat="1" ht="12" customHeight="1">
      <c r="A94" s="7">
        <v>87</v>
      </c>
      <c r="B94" s="7" t="s">
        <v>127</v>
      </c>
      <c r="C94" s="7">
        <v>1977</v>
      </c>
      <c r="D94" s="7">
        <v>2</v>
      </c>
      <c r="E94" s="7">
        <v>2</v>
      </c>
      <c r="F94" s="7">
        <v>16</v>
      </c>
      <c r="G94" s="7">
        <v>32</v>
      </c>
      <c r="H94" s="7">
        <v>34</v>
      </c>
      <c r="I94" s="8">
        <f t="shared" si="2"/>
        <v>772.4</v>
      </c>
      <c r="J94" s="22">
        <v>772.4</v>
      </c>
      <c r="K94" s="22">
        <v>0</v>
      </c>
      <c r="L94" s="5" t="s">
        <v>218</v>
      </c>
      <c r="M94" s="36">
        <v>65.2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53">
        <f t="shared" si="3"/>
        <v>451.3</v>
      </c>
      <c r="AC94" s="10">
        <v>386.1</v>
      </c>
      <c r="AD94" s="76"/>
    </row>
    <row r="95" spans="1:30" ht="12" customHeight="1">
      <c r="A95" s="7">
        <v>88</v>
      </c>
      <c r="B95" s="7" t="s">
        <v>128</v>
      </c>
      <c r="C95" s="7">
        <v>1984</v>
      </c>
      <c r="D95" s="7">
        <v>2</v>
      </c>
      <c r="E95" s="7">
        <v>3</v>
      </c>
      <c r="F95" s="7">
        <v>18</v>
      </c>
      <c r="G95" s="7">
        <v>36</v>
      </c>
      <c r="H95" s="7">
        <v>45</v>
      </c>
      <c r="I95" s="8">
        <f t="shared" si="2"/>
        <v>845.9</v>
      </c>
      <c r="J95" s="22">
        <v>845.9</v>
      </c>
      <c r="K95" s="22">
        <v>0</v>
      </c>
      <c r="L95" s="5" t="s">
        <v>218</v>
      </c>
      <c r="M95" s="36">
        <v>88.3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3">
        <f t="shared" si="3"/>
        <v>511.25</v>
      </c>
      <c r="AC95" s="1">
        <v>422.95</v>
      </c>
      <c r="AD95" s="76"/>
    </row>
    <row r="96" spans="1:30" ht="12" customHeight="1">
      <c r="A96" s="7">
        <v>89</v>
      </c>
      <c r="B96" s="7" t="s">
        <v>129</v>
      </c>
      <c r="C96" s="7">
        <v>1985</v>
      </c>
      <c r="D96" s="7">
        <v>2</v>
      </c>
      <c r="E96" s="7">
        <v>3</v>
      </c>
      <c r="F96" s="7">
        <v>18</v>
      </c>
      <c r="G96" s="7">
        <v>36</v>
      </c>
      <c r="H96" s="7">
        <v>36</v>
      </c>
      <c r="I96" s="8">
        <f t="shared" si="2"/>
        <v>865.8</v>
      </c>
      <c r="J96" s="22">
        <v>865.8</v>
      </c>
      <c r="K96" s="22">
        <v>0</v>
      </c>
      <c r="L96" s="5" t="s">
        <v>218</v>
      </c>
      <c r="M96" s="36">
        <v>88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3">
        <f t="shared" si="3"/>
        <v>520.9</v>
      </c>
      <c r="AC96" s="1">
        <v>432.9</v>
      </c>
      <c r="AD96" s="76"/>
    </row>
    <row r="97" spans="1:30" s="10" customFormat="1" ht="12" customHeight="1">
      <c r="A97" s="7">
        <v>90</v>
      </c>
      <c r="B97" s="7" t="s">
        <v>130</v>
      </c>
      <c r="C97" s="7">
        <v>1990</v>
      </c>
      <c r="D97" s="7">
        <v>3</v>
      </c>
      <c r="E97" s="7">
        <v>3</v>
      </c>
      <c r="F97" s="7">
        <v>27</v>
      </c>
      <c r="G97" s="7">
        <v>54</v>
      </c>
      <c r="H97" s="7">
        <v>59</v>
      </c>
      <c r="I97" s="8">
        <f t="shared" si="2"/>
        <v>1284.3</v>
      </c>
      <c r="J97" s="22">
        <v>1284.3</v>
      </c>
      <c r="K97" s="22">
        <v>0</v>
      </c>
      <c r="L97" s="5" t="s">
        <v>218</v>
      </c>
      <c r="M97" s="36">
        <v>135.3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53">
        <f t="shared" si="3"/>
        <v>991.5</v>
      </c>
      <c r="AC97" s="10">
        <v>856.2</v>
      </c>
      <c r="AD97" s="76"/>
    </row>
    <row r="98" spans="1:30" ht="12" customHeight="1">
      <c r="A98" s="7">
        <v>91</v>
      </c>
      <c r="B98" s="7" t="s">
        <v>131</v>
      </c>
      <c r="C98" s="7">
        <v>1995</v>
      </c>
      <c r="D98" s="7">
        <v>3</v>
      </c>
      <c r="E98" s="7">
        <v>3</v>
      </c>
      <c r="F98" s="7">
        <v>27</v>
      </c>
      <c r="G98" s="7">
        <v>54</v>
      </c>
      <c r="H98" s="7">
        <v>62</v>
      </c>
      <c r="I98" s="8">
        <f t="shared" si="2"/>
        <v>1433.8</v>
      </c>
      <c r="J98" s="22">
        <v>1433.8</v>
      </c>
      <c r="K98" s="22">
        <v>0</v>
      </c>
      <c r="L98" s="5" t="s">
        <v>218</v>
      </c>
      <c r="M98" s="36">
        <v>142.9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3">
        <f t="shared" si="3"/>
        <v>1099.1000000000001</v>
      </c>
      <c r="AC98" s="1">
        <v>956.2</v>
      </c>
      <c r="AD98" s="76"/>
    </row>
    <row r="99" spans="1:30" ht="12" customHeight="1">
      <c r="A99" s="7">
        <v>92</v>
      </c>
      <c r="B99" s="7" t="s">
        <v>132</v>
      </c>
      <c r="C99" s="7">
        <v>1995</v>
      </c>
      <c r="D99" s="7">
        <v>3</v>
      </c>
      <c r="E99" s="7">
        <v>5</v>
      </c>
      <c r="F99" s="7">
        <v>45</v>
      </c>
      <c r="G99" s="7">
        <v>108</v>
      </c>
      <c r="H99" s="7">
        <v>150</v>
      </c>
      <c r="I99" s="8">
        <f t="shared" si="2"/>
        <v>2571.8</v>
      </c>
      <c r="J99" s="22">
        <v>2571.8</v>
      </c>
      <c r="K99" s="22">
        <v>0</v>
      </c>
      <c r="L99" s="5" t="s">
        <v>218</v>
      </c>
      <c r="M99" s="36">
        <v>216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3">
        <f t="shared" si="3"/>
        <v>1929.8</v>
      </c>
      <c r="AC99" s="1">
        <v>1713.8</v>
      </c>
      <c r="AD99" s="76"/>
    </row>
    <row r="100" spans="1:30" ht="12" customHeight="1">
      <c r="A100" s="7">
        <v>93</v>
      </c>
      <c r="B100" s="7" t="s">
        <v>133</v>
      </c>
      <c r="C100" s="7">
        <v>1960</v>
      </c>
      <c r="D100" s="7">
        <v>1</v>
      </c>
      <c r="E100" s="7">
        <v>4</v>
      </c>
      <c r="F100" s="7">
        <v>4</v>
      </c>
      <c r="G100" s="7">
        <v>6</v>
      </c>
      <c r="H100" s="7">
        <v>3</v>
      </c>
      <c r="I100" s="8">
        <f t="shared" si="2"/>
        <v>125.8</v>
      </c>
      <c r="J100" s="22">
        <v>125.8</v>
      </c>
      <c r="K100" s="22">
        <v>0</v>
      </c>
      <c r="L100" s="5" t="s">
        <v>218</v>
      </c>
      <c r="M100" s="3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3"/>
      <c r="AC100" s="1">
        <v>125.8</v>
      </c>
      <c r="AD100" s="76"/>
    </row>
    <row r="101" spans="1:30" ht="12" customHeight="1">
      <c r="A101" s="7">
        <v>94</v>
      </c>
      <c r="B101" s="7" t="s">
        <v>134</v>
      </c>
      <c r="C101" s="7">
        <v>1937</v>
      </c>
      <c r="D101" s="7">
        <v>2</v>
      </c>
      <c r="E101" s="7">
        <v>2</v>
      </c>
      <c r="F101" s="7">
        <v>8</v>
      </c>
      <c r="G101" s="7">
        <v>20</v>
      </c>
      <c r="H101" s="7">
        <v>23</v>
      </c>
      <c r="I101" s="8">
        <f t="shared" si="2"/>
        <v>435.5</v>
      </c>
      <c r="J101" s="22">
        <v>435.5</v>
      </c>
      <c r="K101" s="22">
        <v>0</v>
      </c>
      <c r="L101" s="5" t="s">
        <v>218</v>
      </c>
      <c r="M101" s="36">
        <v>53.6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3">
        <f t="shared" si="3"/>
        <v>270.40000000000003</v>
      </c>
      <c r="AC101" s="1">
        <v>216.8</v>
      </c>
      <c r="AD101" s="76"/>
    </row>
    <row r="102" spans="1:30" ht="14.25" customHeight="1">
      <c r="A102" s="7">
        <v>95</v>
      </c>
      <c r="B102" s="7" t="s">
        <v>135</v>
      </c>
      <c r="C102" s="7">
        <v>1980</v>
      </c>
      <c r="D102" s="7">
        <v>1</v>
      </c>
      <c r="E102" s="7">
        <v>2</v>
      </c>
      <c r="F102" s="7">
        <v>2</v>
      </c>
      <c r="G102" s="7">
        <v>6</v>
      </c>
      <c r="H102" s="7">
        <v>5</v>
      </c>
      <c r="I102" s="8">
        <f t="shared" si="2"/>
        <v>131.8</v>
      </c>
      <c r="J102" s="22">
        <v>131.8</v>
      </c>
      <c r="K102" s="22">
        <v>0</v>
      </c>
      <c r="L102" s="5" t="s">
        <v>218</v>
      </c>
      <c r="M102" s="3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3"/>
      <c r="AC102" s="1">
        <v>131.8</v>
      </c>
      <c r="AD102" s="76"/>
    </row>
    <row r="103" spans="1:30" ht="14.25" customHeight="1">
      <c r="A103" s="7">
        <v>96</v>
      </c>
      <c r="B103" s="7" t="s">
        <v>136</v>
      </c>
      <c r="C103" s="7">
        <v>1988</v>
      </c>
      <c r="D103" s="7">
        <v>2</v>
      </c>
      <c r="E103" s="7">
        <v>0</v>
      </c>
      <c r="F103" s="7">
        <v>6</v>
      </c>
      <c r="G103" s="7">
        <v>14</v>
      </c>
      <c r="H103" s="7">
        <v>14</v>
      </c>
      <c r="I103" s="8">
        <f t="shared" si="2"/>
        <v>349.3</v>
      </c>
      <c r="J103" s="22">
        <v>349.3</v>
      </c>
      <c r="K103" s="22">
        <v>0</v>
      </c>
      <c r="L103" s="5" t="s">
        <v>218</v>
      </c>
      <c r="M103" s="3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3"/>
      <c r="AC103" s="1">
        <v>174.7</v>
      </c>
      <c r="AD103" s="76"/>
    </row>
    <row r="104" spans="1:30" ht="14.25" customHeight="1">
      <c r="A104" s="7">
        <v>97</v>
      </c>
      <c r="B104" s="7" t="s">
        <v>137</v>
      </c>
      <c r="C104" s="7">
        <v>1966</v>
      </c>
      <c r="D104" s="7">
        <v>2</v>
      </c>
      <c r="E104" s="7">
        <v>2</v>
      </c>
      <c r="F104" s="7">
        <v>16</v>
      </c>
      <c r="G104" s="7">
        <v>25</v>
      </c>
      <c r="H104" s="7">
        <v>25</v>
      </c>
      <c r="I104" s="8">
        <f t="shared" si="2"/>
        <v>527.9</v>
      </c>
      <c r="J104" s="22">
        <v>527.9</v>
      </c>
      <c r="K104" s="22">
        <v>0</v>
      </c>
      <c r="L104" s="5" t="s">
        <v>218</v>
      </c>
      <c r="M104" s="36">
        <v>51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3">
        <f t="shared" si="3"/>
        <v>315.3</v>
      </c>
      <c r="AC104" s="1">
        <v>264.3</v>
      </c>
      <c r="AD104" s="76"/>
    </row>
    <row r="105" spans="1:30" ht="14.25" customHeight="1">
      <c r="A105" s="7">
        <v>98</v>
      </c>
      <c r="B105" s="7" t="s">
        <v>138</v>
      </c>
      <c r="C105" s="7">
        <v>1966</v>
      </c>
      <c r="D105" s="7">
        <v>2</v>
      </c>
      <c r="E105" s="7">
        <v>2</v>
      </c>
      <c r="F105" s="7">
        <v>16</v>
      </c>
      <c r="G105" s="7">
        <v>22</v>
      </c>
      <c r="H105" s="7">
        <v>23</v>
      </c>
      <c r="I105" s="8">
        <f t="shared" si="2"/>
        <v>521.2</v>
      </c>
      <c r="J105" s="22">
        <v>521.2</v>
      </c>
      <c r="K105" s="22">
        <v>0</v>
      </c>
      <c r="L105" s="5" t="s">
        <v>218</v>
      </c>
      <c r="M105" s="36">
        <v>46.7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3">
        <f t="shared" si="3"/>
        <v>307.5</v>
      </c>
      <c r="AC105" s="1">
        <v>260.8</v>
      </c>
      <c r="AD105" s="76"/>
    </row>
    <row r="106" spans="1:30" ht="14.25" customHeight="1">
      <c r="A106" s="7">
        <v>99</v>
      </c>
      <c r="B106" s="7" t="s">
        <v>139</v>
      </c>
      <c r="C106" s="7">
        <v>1968</v>
      </c>
      <c r="D106" s="7">
        <v>2</v>
      </c>
      <c r="E106" s="7">
        <v>1</v>
      </c>
      <c r="F106" s="7">
        <v>8</v>
      </c>
      <c r="G106" s="7">
        <v>16</v>
      </c>
      <c r="H106" s="7">
        <v>23</v>
      </c>
      <c r="I106" s="8">
        <f t="shared" si="2"/>
        <v>344.3</v>
      </c>
      <c r="J106" s="22">
        <v>344.3</v>
      </c>
      <c r="K106" s="22">
        <v>0</v>
      </c>
      <c r="L106" s="5" t="s">
        <v>218</v>
      </c>
      <c r="M106" s="36">
        <v>30.7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3">
        <f t="shared" si="3"/>
        <v>202.54999999999998</v>
      </c>
      <c r="AC106" s="1">
        <v>171.85</v>
      </c>
      <c r="AD106" s="76"/>
    </row>
    <row r="107" spans="1:30" ht="14.25" customHeight="1">
      <c r="A107" s="7">
        <v>100</v>
      </c>
      <c r="B107" s="7" t="s">
        <v>140</v>
      </c>
      <c r="C107" s="7">
        <v>1973</v>
      </c>
      <c r="D107" s="7">
        <v>2</v>
      </c>
      <c r="E107" s="7">
        <v>2</v>
      </c>
      <c r="F107" s="7">
        <v>12</v>
      </c>
      <c r="G107" s="7">
        <v>24</v>
      </c>
      <c r="H107" s="7">
        <v>29</v>
      </c>
      <c r="I107" s="8">
        <f t="shared" si="2"/>
        <v>449</v>
      </c>
      <c r="J107" s="22">
        <v>449</v>
      </c>
      <c r="K107" s="22">
        <v>0</v>
      </c>
      <c r="L107" s="5" t="s">
        <v>218</v>
      </c>
      <c r="M107" s="36">
        <v>48.8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3">
        <f t="shared" si="3"/>
        <v>273.3</v>
      </c>
      <c r="AC107" s="1">
        <v>224.5</v>
      </c>
      <c r="AD107" s="76"/>
    </row>
    <row r="108" spans="1:30" ht="14.25" customHeight="1">
      <c r="A108" s="7">
        <v>101</v>
      </c>
      <c r="B108" s="7" t="s">
        <v>141</v>
      </c>
      <c r="C108" s="7">
        <v>1972</v>
      </c>
      <c r="D108" s="7">
        <v>1</v>
      </c>
      <c r="E108" s="7">
        <v>0</v>
      </c>
      <c r="F108" s="7">
        <v>2</v>
      </c>
      <c r="G108" s="7">
        <v>4</v>
      </c>
      <c r="H108" s="7">
        <v>8</v>
      </c>
      <c r="I108" s="8">
        <f t="shared" si="2"/>
        <v>101.6</v>
      </c>
      <c r="J108" s="22">
        <v>101.6</v>
      </c>
      <c r="K108" s="22">
        <v>0</v>
      </c>
      <c r="L108" s="5" t="s">
        <v>218</v>
      </c>
      <c r="M108" s="3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3"/>
      <c r="AC108" s="1">
        <v>101.6</v>
      </c>
      <c r="AD108" s="76"/>
    </row>
    <row r="109" spans="1:30" ht="14.25" customHeight="1">
      <c r="A109" s="7">
        <v>102</v>
      </c>
      <c r="B109" s="7" t="s">
        <v>142</v>
      </c>
      <c r="C109" s="7">
        <v>1972</v>
      </c>
      <c r="D109" s="7">
        <v>1</v>
      </c>
      <c r="E109" s="7">
        <v>0</v>
      </c>
      <c r="F109" s="7">
        <v>2</v>
      </c>
      <c r="G109" s="7">
        <v>5</v>
      </c>
      <c r="H109" s="7">
        <v>8</v>
      </c>
      <c r="I109" s="8">
        <f t="shared" si="2"/>
        <v>115.4</v>
      </c>
      <c r="J109" s="22">
        <v>115.4</v>
      </c>
      <c r="K109" s="22">
        <v>0</v>
      </c>
      <c r="L109" s="5" t="s">
        <v>218</v>
      </c>
      <c r="M109" s="3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3"/>
      <c r="AC109" s="1">
        <v>115.4</v>
      </c>
      <c r="AD109" s="76"/>
    </row>
    <row r="110" spans="1:30" ht="14.25" customHeight="1">
      <c r="A110" s="7">
        <v>103</v>
      </c>
      <c r="B110" s="7" t="s">
        <v>143</v>
      </c>
      <c r="C110" s="7">
        <v>1972</v>
      </c>
      <c r="D110" s="7">
        <v>1</v>
      </c>
      <c r="E110" s="7">
        <v>0</v>
      </c>
      <c r="F110" s="7">
        <v>2</v>
      </c>
      <c r="G110" s="7">
        <v>4</v>
      </c>
      <c r="H110" s="7">
        <v>9</v>
      </c>
      <c r="I110" s="8">
        <f t="shared" si="2"/>
        <v>78.1</v>
      </c>
      <c r="J110" s="22">
        <v>78.1</v>
      </c>
      <c r="K110" s="22">
        <v>0</v>
      </c>
      <c r="L110" s="5" t="s">
        <v>218</v>
      </c>
      <c r="M110" s="3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3"/>
      <c r="AC110" s="1">
        <v>78.1</v>
      </c>
      <c r="AD110" s="76"/>
    </row>
    <row r="111" spans="1:30" ht="14.25" customHeight="1">
      <c r="A111" s="7">
        <v>104</v>
      </c>
      <c r="B111" s="7" t="s">
        <v>144</v>
      </c>
      <c r="C111" s="7">
        <v>1972</v>
      </c>
      <c r="D111" s="7">
        <v>1</v>
      </c>
      <c r="E111" s="7">
        <v>0</v>
      </c>
      <c r="F111" s="7">
        <v>2</v>
      </c>
      <c r="G111" s="7">
        <v>4</v>
      </c>
      <c r="H111" s="7">
        <v>5</v>
      </c>
      <c r="I111" s="8">
        <f t="shared" si="2"/>
        <v>78.8</v>
      </c>
      <c r="J111" s="22">
        <v>78.8</v>
      </c>
      <c r="K111" s="22">
        <v>0</v>
      </c>
      <c r="L111" s="5" t="s">
        <v>218</v>
      </c>
      <c r="M111" s="3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3"/>
      <c r="AC111" s="1">
        <v>78.8</v>
      </c>
      <c r="AD111" s="76"/>
    </row>
    <row r="112" spans="1:30" ht="14.25" customHeight="1">
      <c r="A112" s="7">
        <v>105</v>
      </c>
      <c r="B112" s="7" t="s">
        <v>145</v>
      </c>
      <c r="C112" s="7">
        <v>1972</v>
      </c>
      <c r="D112" s="7">
        <v>1</v>
      </c>
      <c r="E112" s="7">
        <v>1</v>
      </c>
      <c r="F112" s="7">
        <v>1</v>
      </c>
      <c r="G112" s="7">
        <v>2</v>
      </c>
      <c r="H112" s="7">
        <v>7</v>
      </c>
      <c r="I112" s="8">
        <f t="shared" si="2"/>
        <v>79.3</v>
      </c>
      <c r="J112" s="22">
        <v>79.3</v>
      </c>
      <c r="K112" s="22">
        <v>0</v>
      </c>
      <c r="L112" s="5" t="s">
        <v>218</v>
      </c>
      <c r="M112" s="3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3"/>
      <c r="AC112" s="1">
        <v>79.3</v>
      </c>
      <c r="AD112" s="76"/>
    </row>
    <row r="113" spans="1:30" ht="14.25" customHeight="1">
      <c r="A113" s="7">
        <v>106</v>
      </c>
      <c r="B113" s="7" t="s">
        <v>146</v>
      </c>
      <c r="C113" s="7">
        <v>1975</v>
      </c>
      <c r="D113" s="7">
        <v>1</v>
      </c>
      <c r="E113" s="7">
        <v>0</v>
      </c>
      <c r="F113" s="7">
        <v>2</v>
      </c>
      <c r="G113" s="7">
        <v>4</v>
      </c>
      <c r="H113" s="7">
        <v>5</v>
      </c>
      <c r="I113" s="8">
        <f t="shared" si="2"/>
        <v>78</v>
      </c>
      <c r="J113" s="22">
        <v>78</v>
      </c>
      <c r="K113" s="22">
        <v>0</v>
      </c>
      <c r="L113" s="5" t="s">
        <v>218</v>
      </c>
      <c r="M113" s="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3"/>
      <c r="AC113" s="1">
        <v>78</v>
      </c>
      <c r="AD113" s="76"/>
    </row>
    <row r="114" spans="1:30" ht="14.25" customHeight="1">
      <c r="A114" s="7">
        <v>107</v>
      </c>
      <c r="B114" s="7" t="s">
        <v>147</v>
      </c>
      <c r="C114" s="7">
        <v>1973</v>
      </c>
      <c r="D114" s="7">
        <v>1</v>
      </c>
      <c r="E114" s="7">
        <v>0</v>
      </c>
      <c r="F114" s="7">
        <v>2</v>
      </c>
      <c r="G114" s="7">
        <v>4</v>
      </c>
      <c r="H114" s="7">
        <v>4</v>
      </c>
      <c r="I114" s="8">
        <f t="shared" si="2"/>
        <v>78.3</v>
      </c>
      <c r="J114" s="22">
        <v>78.3</v>
      </c>
      <c r="K114" s="22">
        <v>0</v>
      </c>
      <c r="L114" s="5" t="s">
        <v>218</v>
      </c>
      <c r="M114" s="36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3"/>
      <c r="AC114" s="1">
        <v>78.3</v>
      </c>
      <c r="AD114" s="76"/>
    </row>
    <row r="115" spans="1:30" ht="14.25" customHeight="1">
      <c r="A115" s="7">
        <v>108</v>
      </c>
      <c r="B115" s="7" t="s">
        <v>148</v>
      </c>
      <c r="C115" s="7">
        <v>1975</v>
      </c>
      <c r="D115" s="7">
        <v>1</v>
      </c>
      <c r="E115" s="7">
        <v>0</v>
      </c>
      <c r="F115" s="7">
        <v>2</v>
      </c>
      <c r="G115" s="7">
        <v>4</v>
      </c>
      <c r="H115" s="7">
        <v>6</v>
      </c>
      <c r="I115" s="8">
        <f t="shared" si="2"/>
        <v>95.4</v>
      </c>
      <c r="J115" s="22">
        <v>95.4</v>
      </c>
      <c r="K115" s="22">
        <v>0</v>
      </c>
      <c r="L115" s="5" t="s">
        <v>218</v>
      </c>
      <c r="M115" s="3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3"/>
      <c r="AC115" s="1">
        <v>95.4</v>
      </c>
      <c r="AD115" s="76"/>
    </row>
    <row r="116" spans="1:30" ht="14.25" customHeight="1">
      <c r="A116" s="7">
        <v>109</v>
      </c>
      <c r="B116" s="7" t="s">
        <v>149</v>
      </c>
      <c r="C116" s="7">
        <v>1973</v>
      </c>
      <c r="D116" s="7">
        <v>1</v>
      </c>
      <c r="E116" s="7">
        <v>0</v>
      </c>
      <c r="F116" s="7">
        <v>2</v>
      </c>
      <c r="G116" s="7">
        <v>4</v>
      </c>
      <c r="H116" s="7">
        <v>5</v>
      </c>
      <c r="I116" s="8">
        <f t="shared" si="2"/>
        <v>79.4</v>
      </c>
      <c r="J116" s="22">
        <v>79.4</v>
      </c>
      <c r="K116" s="22">
        <v>0</v>
      </c>
      <c r="L116" s="5" t="s">
        <v>218</v>
      </c>
      <c r="M116" s="3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3"/>
      <c r="AC116" s="1">
        <v>79.4</v>
      </c>
      <c r="AD116" s="76"/>
    </row>
    <row r="117" spans="1:30" ht="14.25" customHeight="1">
      <c r="A117" s="7">
        <v>110</v>
      </c>
      <c r="B117" s="7" t="s">
        <v>150</v>
      </c>
      <c r="C117" s="7">
        <v>1975</v>
      </c>
      <c r="D117" s="7">
        <v>1</v>
      </c>
      <c r="E117" s="7">
        <v>0</v>
      </c>
      <c r="F117" s="7">
        <v>2</v>
      </c>
      <c r="G117" s="7">
        <v>4</v>
      </c>
      <c r="H117" s="7">
        <v>7</v>
      </c>
      <c r="I117" s="8">
        <f t="shared" si="2"/>
        <v>97.8</v>
      </c>
      <c r="J117" s="22">
        <v>97.8</v>
      </c>
      <c r="K117" s="22">
        <v>0</v>
      </c>
      <c r="L117" s="5" t="s">
        <v>218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3"/>
      <c r="AC117" s="1">
        <v>97.8</v>
      </c>
      <c r="AD117" s="76"/>
    </row>
    <row r="118" spans="1:30" ht="14.25" customHeight="1">
      <c r="A118" s="7">
        <v>111</v>
      </c>
      <c r="B118" s="7" t="s">
        <v>151</v>
      </c>
      <c r="C118" s="7">
        <v>1975</v>
      </c>
      <c r="D118" s="7">
        <v>1</v>
      </c>
      <c r="E118" s="7">
        <v>0</v>
      </c>
      <c r="F118" s="7">
        <v>2</v>
      </c>
      <c r="G118" s="7">
        <v>4</v>
      </c>
      <c r="H118" s="7">
        <v>4</v>
      </c>
      <c r="I118" s="8">
        <f t="shared" si="2"/>
        <v>88.6</v>
      </c>
      <c r="J118" s="22">
        <v>88.6</v>
      </c>
      <c r="K118" s="22">
        <v>0</v>
      </c>
      <c r="L118" s="5" t="s">
        <v>218</v>
      </c>
      <c r="M118" s="36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3"/>
      <c r="AC118" s="1">
        <v>78.6</v>
      </c>
      <c r="AD118" s="76"/>
    </row>
    <row r="119" spans="1:30" ht="14.25" customHeight="1">
      <c r="A119" s="7">
        <v>112</v>
      </c>
      <c r="B119" s="7" t="s">
        <v>191</v>
      </c>
      <c r="C119" s="7">
        <v>1976</v>
      </c>
      <c r="D119" s="7">
        <v>2</v>
      </c>
      <c r="E119" s="7">
        <v>1</v>
      </c>
      <c r="F119" s="7">
        <v>8</v>
      </c>
      <c r="G119" s="7">
        <v>18</v>
      </c>
      <c r="H119" s="7">
        <v>19</v>
      </c>
      <c r="I119" s="8">
        <f aca="true" t="shared" si="4" ref="I119:I175">SUM(J119:K119)</f>
        <v>347.2</v>
      </c>
      <c r="J119" s="22">
        <v>347.2</v>
      </c>
      <c r="K119" s="22">
        <v>0</v>
      </c>
      <c r="L119" s="5" t="s">
        <v>218</v>
      </c>
      <c r="M119" s="36">
        <v>29.2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3">
        <f aca="true" t="shared" si="5" ref="AA119:AA175">SUM(M119)+AC119</f>
        <v>202.79999999999998</v>
      </c>
      <c r="AC119" s="1">
        <v>173.6</v>
      </c>
      <c r="AD119" s="76"/>
    </row>
    <row r="120" spans="1:30" ht="14.25" customHeight="1">
      <c r="A120" s="7">
        <v>113</v>
      </c>
      <c r="B120" s="7" t="s">
        <v>192</v>
      </c>
      <c r="C120" s="7">
        <v>1975</v>
      </c>
      <c r="D120" s="7">
        <v>1</v>
      </c>
      <c r="E120" s="7">
        <v>1</v>
      </c>
      <c r="F120" s="7">
        <v>2</v>
      </c>
      <c r="G120" s="7">
        <v>5</v>
      </c>
      <c r="H120" s="7">
        <v>5</v>
      </c>
      <c r="I120" s="8">
        <f t="shared" si="4"/>
        <v>94.1</v>
      </c>
      <c r="J120" s="22">
        <v>94.1</v>
      </c>
      <c r="K120" s="22">
        <v>0</v>
      </c>
      <c r="L120" s="5" t="s">
        <v>218</v>
      </c>
      <c r="M120" s="36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3"/>
      <c r="AC120" s="1">
        <v>94.1</v>
      </c>
      <c r="AD120" s="76"/>
    </row>
    <row r="121" spans="1:30" ht="14.25" customHeight="1">
      <c r="A121" s="7">
        <v>114</v>
      </c>
      <c r="B121" s="7" t="s">
        <v>152</v>
      </c>
      <c r="C121" s="7">
        <v>1975</v>
      </c>
      <c r="D121" s="7">
        <v>1</v>
      </c>
      <c r="E121" s="7">
        <v>0</v>
      </c>
      <c r="F121" s="7">
        <v>2</v>
      </c>
      <c r="G121" s="7">
        <v>4</v>
      </c>
      <c r="H121" s="7">
        <v>4</v>
      </c>
      <c r="I121" s="8">
        <f t="shared" si="4"/>
        <v>77.8</v>
      </c>
      <c r="J121" s="22">
        <v>77.8</v>
      </c>
      <c r="K121" s="22">
        <v>0</v>
      </c>
      <c r="L121" s="5" t="s">
        <v>218</v>
      </c>
      <c r="M121" s="3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3"/>
      <c r="AC121" s="1">
        <v>77.5</v>
      </c>
      <c r="AD121" s="76"/>
    </row>
    <row r="122" spans="1:30" ht="14.25" customHeight="1">
      <c r="A122" s="7">
        <v>115</v>
      </c>
      <c r="B122" s="7" t="s">
        <v>153</v>
      </c>
      <c r="C122" s="7">
        <v>1975</v>
      </c>
      <c r="D122" s="7">
        <v>1</v>
      </c>
      <c r="E122" s="7">
        <v>0</v>
      </c>
      <c r="F122" s="7">
        <v>2</v>
      </c>
      <c r="G122" s="7">
        <v>4</v>
      </c>
      <c r="H122" s="7">
        <v>5</v>
      </c>
      <c r="I122" s="8">
        <f t="shared" si="4"/>
        <v>78.6</v>
      </c>
      <c r="J122" s="22">
        <v>78.6</v>
      </c>
      <c r="K122" s="22">
        <v>0</v>
      </c>
      <c r="L122" s="5" t="s">
        <v>218</v>
      </c>
      <c r="M122" s="36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3"/>
      <c r="AC122" s="1">
        <v>78.9</v>
      </c>
      <c r="AD122" s="76"/>
    </row>
    <row r="123" spans="1:30" ht="14.25" customHeight="1">
      <c r="A123" s="7">
        <v>116</v>
      </c>
      <c r="B123" s="7" t="s">
        <v>155</v>
      </c>
      <c r="C123" s="7"/>
      <c r="D123" s="7">
        <v>2</v>
      </c>
      <c r="E123" s="7"/>
      <c r="F123" s="7">
        <v>10</v>
      </c>
      <c r="G123" s="7"/>
      <c r="H123" s="7">
        <v>18</v>
      </c>
      <c r="I123" s="8">
        <f t="shared" si="4"/>
        <v>696.4000000000001</v>
      </c>
      <c r="J123" s="22">
        <v>367.8</v>
      </c>
      <c r="K123" s="22">
        <v>328.6</v>
      </c>
      <c r="L123" s="35" t="s">
        <v>226</v>
      </c>
      <c r="M123" s="36">
        <v>58.7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3">
        <f t="shared" si="5"/>
        <v>406.59999999999997</v>
      </c>
      <c r="AC123" s="1">
        <v>347.9</v>
      </c>
      <c r="AD123" s="76"/>
    </row>
    <row r="124" spans="1:30" ht="14.25" customHeight="1">
      <c r="A124" s="7">
        <v>117</v>
      </c>
      <c r="B124" s="7" t="s">
        <v>154</v>
      </c>
      <c r="C124" s="7">
        <v>1928</v>
      </c>
      <c r="D124" s="7">
        <v>2</v>
      </c>
      <c r="E124" s="7">
        <v>1</v>
      </c>
      <c r="F124" s="7">
        <v>4</v>
      </c>
      <c r="G124" s="7">
        <v>12</v>
      </c>
      <c r="H124" s="7">
        <v>11</v>
      </c>
      <c r="I124" s="22">
        <f t="shared" si="4"/>
        <v>294.71</v>
      </c>
      <c r="J124" s="22">
        <v>294.71</v>
      </c>
      <c r="K124" s="22">
        <v>0</v>
      </c>
      <c r="L124" s="5" t="s">
        <v>218</v>
      </c>
      <c r="M124" s="36">
        <v>22.4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3">
        <f t="shared" si="5"/>
        <v>170.3</v>
      </c>
      <c r="AC124" s="1">
        <v>147.9</v>
      </c>
      <c r="AD124" s="76"/>
    </row>
    <row r="125" spans="1:30" ht="14.25" customHeight="1">
      <c r="A125" s="7">
        <v>118</v>
      </c>
      <c r="B125" s="7" t="s">
        <v>231</v>
      </c>
      <c r="C125" s="7"/>
      <c r="D125" s="7"/>
      <c r="E125" s="7"/>
      <c r="F125" s="7">
        <v>12</v>
      </c>
      <c r="G125" s="7"/>
      <c r="H125" s="7">
        <v>32</v>
      </c>
      <c r="I125" s="8">
        <f t="shared" si="4"/>
        <v>374.1</v>
      </c>
      <c r="J125" s="22">
        <v>374.1</v>
      </c>
      <c r="K125" s="22">
        <v>0</v>
      </c>
      <c r="L125" s="5" t="s">
        <v>218</v>
      </c>
      <c r="M125" s="36">
        <v>48.6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3">
        <f t="shared" si="5"/>
        <v>235.7</v>
      </c>
      <c r="AC125" s="1">
        <v>187.1</v>
      </c>
      <c r="AD125" s="76"/>
    </row>
    <row r="126" spans="1:30" ht="14.25" customHeight="1">
      <c r="A126" s="7">
        <v>119</v>
      </c>
      <c r="B126" s="7" t="s">
        <v>156</v>
      </c>
      <c r="C126" s="7">
        <v>1986</v>
      </c>
      <c r="D126" s="7">
        <v>2</v>
      </c>
      <c r="E126" s="7">
        <v>2</v>
      </c>
      <c r="F126" s="7">
        <v>14</v>
      </c>
      <c r="G126" s="7">
        <v>26</v>
      </c>
      <c r="H126" s="7">
        <v>38</v>
      </c>
      <c r="I126" s="8">
        <f t="shared" si="4"/>
        <v>640.2</v>
      </c>
      <c r="J126" s="22">
        <v>640.2</v>
      </c>
      <c r="K126" s="22">
        <v>0</v>
      </c>
      <c r="L126" s="5" t="s">
        <v>218</v>
      </c>
      <c r="M126" s="36">
        <v>67.9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3">
        <f t="shared" si="5"/>
        <v>388.1</v>
      </c>
      <c r="AC126" s="1">
        <v>320.2</v>
      </c>
      <c r="AD126" s="76"/>
    </row>
    <row r="127" spans="1:30" ht="14.25" customHeight="1">
      <c r="A127" s="7">
        <v>120</v>
      </c>
      <c r="B127" s="7" t="s">
        <v>157</v>
      </c>
      <c r="C127" s="7"/>
      <c r="D127" s="7"/>
      <c r="E127" s="7"/>
      <c r="F127" s="7">
        <v>12</v>
      </c>
      <c r="G127" s="7"/>
      <c r="H127" s="7">
        <v>21</v>
      </c>
      <c r="I127" s="8">
        <f t="shared" si="4"/>
        <v>339.7</v>
      </c>
      <c r="J127" s="22">
        <v>339.7</v>
      </c>
      <c r="K127" s="22">
        <v>0</v>
      </c>
      <c r="L127" s="5" t="s">
        <v>218</v>
      </c>
      <c r="M127" s="36">
        <v>35.1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3">
        <f t="shared" si="5"/>
        <v>191</v>
      </c>
      <c r="AC127" s="1">
        <v>155.9</v>
      </c>
      <c r="AD127" s="76"/>
    </row>
    <row r="128" spans="1:30" ht="14.25" customHeight="1">
      <c r="A128" s="7">
        <v>121</v>
      </c>
      <c r="B128" s="7" t="s">
        <v>275</v>
      </c>
      <c r="C128" s="7">
        <v>2017</v>
      </c>
      <c r="D128" s="7">
        <v>3</v>
      </c>
      <c r="E128" s="7"/>
      <c r="F128" s="7">
        <v>51</v>
      </c>
      <c r="G128" s="7"/>
      <c r="H128" s="7">
        <v>84</v>
      </c>
      <c r="I128" s="22">
        <f t="shared" si="4"/>
        <v>1889.4</v>
      </c>
      <c r="J128" s="22">
        <v>1889.4</v>
      </c>
      <c r="K128" s="22">
        <v>0</v>
      </c>
      <c r="L128" s="5"/>
      <c r="M128" s="36">
        <v>370.8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3">
        <v>1124.2</v>
      </c>
      <c r="AD128" s="76"/>
    </row>
    <row r="129" spans="1:30" ht="14.25" customHeight="1">
      <c r="A129" s="7">
        <v>122</v>
      </c>
      <c r="B129" s="7" t="s">
        <v>158</v>
      </c>
      <c r="C129" s="7">
        <v>1907</v>
      </c>
      <c r="D129" s="7">
        <v>2</v>
      </c>
      <c r="E129" s="7">
        <v>7</v>
      </c>
      <c r="F129" s="7">
        <v>48</v>
      </c>
      <c r="G129" s="7">
        <v>69</v>
      </c>
      <c r="H129" s="7">
        <v>83</v>
      </c>
      <c r="I129" s="8">
        <f t="shared" si="4"/>
        <v>2311.6</v>
      </c>
      <c r="J129" s="22">
        <v>1984.9</v>
      </c>
      <c r="K129" s="22">
        <v>326.7</v>
      </c>
      <c r="L129" s="5" t="s">
        <v>218</v>
      </c>
      <c r="M129" s="36">
        <v>238.1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3">
        <f t="shared" si="5"/>
        <v>1491.37</v>
      </c>
      <c r="AC129" s="1">
        <v>1253.27</v>
      </c>
      <c r="AD129" s="76"/>
    </row>
    <row r="130" spans="1:30" ht="14.25" customHeight="1">
      <c r="A130" s="7">
        <v>123</v>
      </c>
      <c r="B130" s="7" t="s">
        <v>247</v>
      </c>
      <c r="C130" s="7">
        <v>1990</v>
      </c>
      <c r="D130" s="7">
        <v>5</v>
      </c>
      <c r="E130" s="7">
        <v>3</v>
      </c>
      <c r="F130" s="7">
        <v>90</v>
      </c>
      <c r="G130" s="7">
        <v>87</v>
      </c>
      <c r="H130" s="7">
        <v>172</v>
      </c>
      <c r="I130" s="8">
        <f t="shared" si="4"/>
        <v>4113.2</v>
      </c>
      <c r="J130" s="22">
        <v>4113.2</v>
      </c>
      <c r="K130" s="22">
        <v>0</v>
      </c>
      <c r="L130" s="5" t="s">
        <v>218</v>
      </c>
      <c r="M130" s="36">
        <v>255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3">
        <f t="shared" si="5"/>
        <v>1077.8</v>
      </c>
      <c r="AC130" s="1">
        <v>822.8</v>
      </c>
      <c r="AD130" s="76"/>
    </row>
    <row r="131" spans="1:30" ht="14.25" customHeight="1">
      <c r="A131" s="7">
        <v>124</v>
      </c>
      <c r="B131" s="7" t="s">
        <v>159</v>
      </c>
      <c r="C131" s="7">
        <v>1927</v>
      </c>
      <c r="D131" s="7">
        <v>1</v>
      </c>
      <c r="E131" s="7">
        <v>0</v>
      </c>
      <c r="F131" s="7">
        <v>3</v>
      </c>
      <c r="G131" s="7">
        <v>7</v>
      </c>
      <c r="H131" s="7">
        <v>7</v>
      </c>
      <c r="I131" s="8">
        <f t="shared" si="4"/>
        <v>113.8</v>
      </c>
      <c r="J131" s="22">
        <v>113.8</v>
      </c>
      <c r="K131" s="22">
        <v>0</v>
      </c>
      <c r="L131" s="5" t="s">
        <v>218</v>
      </c>
      <c r="M131" s="3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3"/>
      <c r="AC131" s="1">
        <v>113.8</v>
      </c>
      <c r="AD131" s="76"/>
    </row>
    <row r="132" spans="1:30" ht="14.25" customHeight="1">
      <c r="A132" s="7">
        <v>125</v>
      </c>
      <c r="B132" s="7" t="s">
        <v>160</v>
      </c>
      <c r="C132" s="7">
        <v>1926</v>
      </c>
      <c r="D132" s="7">
        <v>1</v>
      </c>
      <c r="E132" s="7">
        <v>0</v>
      </c>
      <c r="F132" s="7">
        <v>3</v>
      </c>
      <c r="G132" s="7">
        <v>5</v>
      </c>
      <c r="H132" s="7">
        <v>6</v>
      </c>
      <c r="I132" s="8">
        <f t="shared" si="4"/>
        <v>202.4</v>
      </c>
      <c r="J132" s="22">
        <v>202.4</v>
      </c>
      <c r="K132" s="22">
        <v>0</v>
      </c>
      <c r="L132" s="5" t="s">
        <v>218</v>
      </c>
      <c r="M132" s="3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3"/>
      <c r="AC132" s="1">
        <v>202.4</v>
      </c>
      <c r="AD132" s="76"/>
    </row>
    <row r="133" spans="1:30" ht="14.25" customHeight="1">
      <c r="A133" s="7">
        <v>126</v>
      </c>
      <c r="B133" s="7" t="s">
        <v>161</v>
      </c>
      <c r="C133" s="7" t="s">
        <v>48</v>
      </c>
      <c r="D133" s="7">
        <v>2</v>
      </c>
      <c r="E133" s="7">
        <v>1</v>
      </c>
      <c r="F133" s="7">
        <v>5</v>
      </c>
      <c r="G133" s="7">
        <v>6</v>
      </c>
      <c r="H133" s="7">
        <v>6</v>
      </c>
      <c r="I133" s="8">
        <f t="shared" si="4"/>
        <v>134.7</v>
      </c>
      <c r="J133" s="22">
        <v>134.7</v>
      </c>
      <c r="K133" s="22">
        <v>0</v>
      </c>
      <c r="L133" s="5" t="s">
        <v>218</v>
      </c>
      <c r="M133" s="36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3"/>
      <c r="AC133" s="1">
        <v>134.7</v>
      </c>
      <c r="AD133" s="76"/>
    </row>
    <row r="134" spans="1:30" ht="14.25" customHeight="1">
      <c r="A134" s="5">
        <v>127</v>
      </c>
      <c r="B134" s="7" t="s">
        <v>162</v>
      </c>
      <c r="C134" s="7" t="s">
        <v>48</v>
      </c>
      <c r="D134" s="7">
        <v>3</v>
      </c>
      <c r="E134" s="7">
        <v>4</v>
      </c>
      <c r="F134" s="7">
        <v>38</v>
      </c>
      <c r="G134" s="7">
        <v>64</v>
      </c>
      <c r="H134" s="7">
        <v>76</v>
      </c>
      <c r="I134" s="8">
        <f t="shared" si="4"/>
        <v>1795.7</v>
      </c>
      <c r="J134" s="22">
        <v>1524.2</v>
      </c>
      <c r="K134" s="22">
        <v>271.5</v>
      </c>
      <c r="L134" s="5" t="s">
        <v>218</v>
      </c>
      <c r="M134" s="36">
        <v>222.4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3">
        <f t="shared" si="5"/>
        <v>1419.8000000000002</v>
      </c>
      <c r="AC134" s="1">
        <v>1197.4</v>
      </c>
      <c r="AD134" s="76"/>
    </row>
    <row r="135" spans="1:30" ht="14.25" customHeight="1">
      <c r="A135" s="7">
        <v>128</v>
      </c>
      <c r="B135" s="7" t="s">
        <v>274</v>
      </c>
      <c r="C135" s="7">
        <v>2017</v>
      </c>
      <c r="D135" s="7">
        <v>3</v>
      </c>
      <c r="E135" s="7"/>
      <c r="F135" s="7">
        <v>18</v>
      </c>
      <c r="G135" s="7"/>
      <c r="H135" s="7">
        <v>37</v>
      </c>
      <c r="I135" s="8">
        <f t="shared" si="4"/>
        <v>661.5</v>
      </c>
      <c r="J135" s="22">
        <v>661.5</v>
      </c>
      <c r="K135" s="22">
        <v>0</v>
      </c>
      <c r="L135" s="5"/>
      <c r="M135" s="36">
        <v>113.2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3">
        <v>371.4</v>
      </c>
      <c r="AD135" s="76"/>
    </row>
    <row r="136" spans="1:30" ht="14.25" customHeight="1">
      <c r="A136" s="5">
        <v>129</v>
      </c>
      <c r="B136" s="7" t="s">
        <v>5</v>
      </c>
      <c r="C136" s="7">
        <v>1992</v>
      </c>
      <c r="D136" s="7"/>
      <c r="E136" s="7"/>
      <c r="F136" s="7">
        <v>8</v>
      </c>
      <c r="G136" s="7"/>
      <c r="H136" s="7">
        <v>21</v>
      </c>
      <c r="I136" s="8">
        <f t="shared" si="4"/>
        <v>364</v>
      </c>
      <c r="J136" s="22">
        <v>364</v>
      </c>
      <c r="K136" s="22">
        <v>0</v>
      </c>
      <c r="L136" s="5" t="s">
        <v>218</v>
      </c>
      <c r="M136" s="36">
        <v>29.9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3">
        <f t="shared" si="5"/>
        <v>211.9</v>
      </c>
      <c r="AC136" s="1">
        <v>182</v>
      </c>
      <c r="AD136" s="76"/>
    </row>
    <row r="137" spans="1:30" ht="14.25" customHeight="1">
      <c r="A137" s="7">
        <v>130</v>
      </c>
      <c r="B137" s="7" t="s">
        <v>31</v>
      </c>
      <c r="C137" s="7">
        <v>1992</v>
      </c>
      <c r="D137" s="7">
        <v>3</v>
      </c>
      <c r="E137" s="7">
        <v>2</v>
      </c>
      <c r="F137" s="7">
        <v>24</v>
      </c>
      <c r="G137" s="7">
        <v>54</v>
      </c>
      <c r="H137" s="7">
        <v>63</v>
      </c>
      <c r="I137" s="22">
        <f t="shared" si="4"/>
        <v>1300.33</v>
      </c>
      <c r="J137" s="22">
        <v>1300.33</v>
      </c>
      <c r="K137" s="22">
        <v>0</v>
      </c>
      <c r="L137" s="5" t="s">
        <v>218</v>
      </c>
      <c r="M137" s="36">
        <v>177.2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3">
        <f t="shared" si="5"/>
        <v>1044</v>
      </c>
      <c r="AC137" s="1">
        <v>866.8</v>
      </c>
      <c r="AD137" s="76"/>
    </row>
    <row r="138" spans="1:30" ht="14.25" customHeight="1">
      <c r="A138" s="7">
        <v>131</v>
      </c>
      <c r="B138" s="7" t="s">
        <v>163</v>
      </c>
      <c r="C138" s="7">
        <v>1928</v>
      </c>
      <c r="D138" s="7">
        <v>2</v>
      </c>
      <c r="E138" s="7">
        <v>2</v>
      </c>
      <c r="F138" s="7">
        <v>8</v>
      </c>
      <c r="G138" s="7">
        <v>16</v>
      </c>
      <c r="H138" s="7">
        <v>14</v>
      </c>
      <c r="I138" s="8">
        <f t="shared" si="4"/>
        <v>315.8</v>
      </c>
      <c r="J138" s="22">
        <v>315.8</v>
      </c>
      <c r="K138" s="22">
        <v>0</v>
      </c>
      <c r="L138" s="5" t="s">
        <v>218</v>
      </c>
      <c r="M138" s="36">
        <v>71.1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3">
        <f t="shared" si="5"/>
        <v>229.29999999999998</v>
      </c>
      <c r="AC138" s="1">
        <v>158.2</v>
      </c>
      <c r="AD138" s="76"/>
    </row>
    <row r="139" spans="1:30" ht="14.25" customHeight="1">
      <c r="A139" s="7">
        <v>132</v>
      </c>
      <c r="B139" s="7" t="s">
        <v>165</v>
      </c>
      <c r="C139" s="7">
        <v>1928</v>
      </c>
      <c r="D139" s="7">
        <v>2</v>
      </c>
      <c r="E139" s="7">
        <v>2</v>
      </c>
      <c r="F139" s="7">
        <v>8</v>
      </c>
      <c r="G139" s="7">
        <v>15</v>
      </c>
      <c r="H139" s="7">
        <v>18</v>
      </c>
      <c r="I139" s="8">
        <f t="shared" si="4"/>
        <v>317.5</v>
      </c>
      <c r="J139" s="22">
        <v>317.5</v>
      </c>
      <c r="K139" s="22">
        <v>0</v>
      </c>
      <c r="L139" s="5" t="s">
        <v>218</v>
      </c>
      <c r="M139" s="36">
        <v>65.2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3">
        <f t="shared" si="5"/>
        <v>224.2</v>
      </c>
      <c r="AC139" s="1">
        <v>159</v>
      </c>
      <c r="AD139" s="76"/>
    </row>
    <row r="140" spans="1:30" ht="14.25" customHeight="1">
      <c r="A140" s="7">
        <v>133</v>
      </c>
      <c r="B140" s="7" t="s">
        <v>166</v>
      </c>
      <c r="C140" s="7">
        <v>1928</v>
      </c>
      <c r="D140" s="7">
        <v>2</v>
      </c>
      <c r="E140" s="7">
        <v>2</v>
      </c>
      <c r="F140" s="7">
        <v>8</v>
      </c>
      <c r="G140" s="7">
        <v>16</v>
      </c>
      <c r="H140" s="7">
        <v>17</v>
      </c>
      <c r="I140" s="8">
        <f t="shared" si="4"/>
        <v>314.1</v>
      </c>
      <c r="J140" s="22">
        <v>314.1</v>
      </c>
      <c r="K140" s="22">
        <v>0</v>
      </c>
      <c r="L140" s="5" t="s">
        <v>218</v>
      </c>
      <c r="M140" s="36">
        <v>70.8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3">
        <f t="shared" si="5"/>
        <v>227.89999999999998</v>
      </c>
      <c r="AC140" s="1">
        <v>157.1</v>
      </c>
      <c r="AD140" s="76"/>
    </row>
    <row r="141" spans="1:30" ht="14.25" customHeight="1">
      <c r="A141" s="5">
        <v>134</v>
      </c>
      <c r="B141" s="7" t="s">
        <v>167</v>
      </c>
      <c r="C141" s="7">
        <v>1928</v>
      </c>
      <c r="D141" s="7">
        <v>2</v>
      </c>
      <c r="E141" s="7">
        <v>2</v>
      </c>
      <c r="F141" s="7">
        <v>8</v>
      </c>
      <c r="G141" s="7">
        <v>16</v>
      </c>
      <c r="H141" s="7">
        <v>17</v>
      </c>
      <c r="I141" s="8">
        <f t="shared" si="4"/>
        <v>317.8</v>
      </c>
      <c r="J141" s="22">
        <v>317.8</v>
      </c>
      <c r="K141" s="22">
        <v>0</v>
      </c>
      <c r="L141" s="5" t="s">
        <v>218</v>
      </c>
      <c r="M141" s="36">
        <v>48.2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3">
        <f t="shared" si="5"/>
        <v>207.10000000000002</v>
      </c>
      <c r="AC141" s="1">
        <v>158.9</v>
      </c>
      <c r="AD141" s="76"/>
    </row>
    <row r="142" spans="1:30" ht="14.25" customHeight="1">
      <c r="A142" s="5">
        <v>135</v>
      </c>
      <c r="B142" s="7" t="s">
        <v>168</v>
      </c>
      <c r="C142" s="7">
        <v>1930</v>
      </c>
      <c r="D142" s="7">
        <v>2</v>
      </c>
      <c r="E142" s="7">
        <v>2</v>
      </c>
      <c r="F142" s="12">
        <v>8</v>
      </c>
      <c r="G142" s="7">
        <v>16</v>
      </c>
      <c r="H142" s="7">
        <v>21</v>
      </c>
      <c r="I142" s="8">
        <f t="shared" si="4"/>
        <v>308.2</v>
      </c>
      <c r="J142" s="22">
        <v>308.2</v>
      </c>
      <c r="K142" s="22">
        <v>0</v>
      </c>
      <c r="L142" s="5" t="s">
        <v>218</v>
      </c>
      <c r="M142" s="36">
        <v>70.7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3">
        <f t="shared" si="5"/>
        <v>224.3</v>
      </c>
      <c r="AC142" s="1">
        <v>153.6</v>
      </c>
      <c r="AD142" s="76"/>
    </row>
    <row r="143" spans="1:30" ht="14.25" customHeight="1">
      <c r="A143" s="5">
        <v>136</v>
      </c>
      <c r="B143" s="7" t="s">
        <v>169</v>
      </c>
      <c r="C143" s="7">
        <v>1930</v>
      </c>
      <c r="D143" s="7">
        <v>2</v>
      </c>
      <c r="E143" s="7">
        <v>2</v>
      </c>
      <c r="F143" s="12">
        <v>8</v>
      </c>
      <c r="G143" s="7">
        <v>16</v>
      </c>
      <c r="H143" s="7">
        <v>19</v>
      </c>
      <c r="I143" s="8">
        <f t="shared" si="4"/>
        <v>324.9</v>
      </c>
      <c r="J143" s="22">
        <v>324.9</v>
      </c>
      <c r="K143" s="22">
        <v>0</v>
      </c>
      <c r="L143" s="5" t="s">
        <v>218</v>
      </c>
      <c r="M143" s="36">
        <v>89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3">
        <f t="shared" si="5"/>
        <v>252</v>
      </c>
      <c r="AC143" s="1">
        <v>163</v>
      </c>
      <c r="AD143" s="76"/>
    </row>
    <row r="144" spans="1:30" ht="14.25" customHeight="1">
      <c r="A144" s="5">
        <v>137</v>
      </c>
      <c r="B144" s="7" t="s">
        <v>170</v>
      </c>
      <c r="C144" s="7">
        <v>1930</v>
      </c>
      <c r="D144" s="7">
        <v>2</v>
      </c>
      <c r="E144" s="7">
        <v>2</v>
      </c>
      <c r="F144" s="7">
        <v>8</v>
      </c>
      <c r="G144" s="7">
        <v>16</v>
      </c>
      <c r="H144" s="7">
        <v>21</v>
      </c>
      <c r="I144" s="8">
        <f t="shared" si="4"/>
        <v>324.5</v>
      </c>
      <c r="J144" s="22">
        <v>324.5</v>
      </c>
      <c r="K144" s="22">
        <v>0</v>
      </c>
      <c r="L144" s="5" t="s">
        <v>218</v>
      </c>
      <c r="M144" s="36">
        <v>47.7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3">
        <f t="shared" si="5"/>
        <v>208.89999999999998</v>
      </c>
      <c r="AC144" s="1">
        <v>161.2</v>
      </c>
      <c r="AD144" s="76"/>
    </row>
    <row r="145" spans="1:30" ht="14.25" customHeight="1">
      <c r="A145" s="5">
        <v>138</v>
      </c>
      <c r="B145" s="7" t="s">
        <v>171</v>
      </c>
      <c r="C145" s="7">
        <v>1930</v>
      </c>
      <c r="D145" s="7">
        <v>2</v>
      </c>
      <c r="E145" s="7">
        <v>2</v>
      </c>
      <c r="F145" s="7">
        <v>8</v>
      </c>
      <c r="G145" s="7">
        <v>16</v>
      </c>
      <c r="H145" s="7">
        <v>21</v>
      </c>
      <c r="I145" s="8">
        <f t="shared" si="4"/>
        <v>328.5</v>
      </c>
      <c r="J145" s="22">
        <v>328.5</v>
      </c>
      <c r="K145" s="22">
        <v>0</v>
      </c>
      <c r="L145" s="5" t="s">
        <v>218</v>
      </c>
      <c r="M145" s="36">
        <v>48.7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3">
        <f t="shared" si="5"/>
        <v>213</v>
      </c>
      <c r="AC145" s="1">
        <v>164.3</v>
      </c>
      <c r="AD145" s="76"/>
    </row>
    <row r="146" spans="1:30" ht="14.25" customHeight="1">
      <c r="A146" s="7">
        <v>139</v>
      </c>
      <c r="B146" s="7" t="s">
        <v>194</v>
      </c>
      <c r="C146" s="7" t="s">
        <v>47</v>
      </c>
      <c r="D146" s="7">
        <v>3</v>
      </c>
      <c r="E146" s="7">
        <v>5</v>
      </c>
      <c r="F146" s="7">
        <v>48</v>
      </c>
      <c r="G146" s="7">
        <v>97</v>
      </c>
      <c r="H146" s="7">
        <v>95</v>
      </c>
      <c r="I146" s="8">
        <f t="shared" si="4"/>
        <v>2012.6</v>
      </c>
      <c r="J146" s="22">
        <v>1818.8</v>
      </c>
      <c r="K146" s="22">
        <v>193.8</v>
      </c>
      <c r="L146" s="5" t="s">
        <v>218</v>
      </c>
      <c r="M146" s="36">
        <v>299.6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3">
        <f t="shared" si="5"/>
        <v>969.73</v>
      </c>
      <c r="AC146" s="1">
        <v>670.13</v>
      </c>
      <c r="AD146" s="76"/>
    </row>
    <row r="147" spans="1:30" ht="14.25" customHeight="1">
      <c r="A147" s="7">
        <v>140</v>
      </c>
      <c r="B147" s="7" t="s">
        <v>172</v>
      </c>
      <c r="C147" s="7">
        <v>1980</v>
      </c>
      <c r="D147" s="7">
        <v>3</v>
      </c>
      <c r="E147" s="7">
        <v>3</v>
      </c>
      <c r="F147" s="7">
        <v>27</v>
      </c>
      <c r="G147" s="7">
        <v>54</v>
      </c>
      <c r="H147" s="7">
        <v>66</v>
      </c>
      <c r="I147" s="8">
        <f t="shared" si="4"/>
        <v>1320.1</v>
      </c>
      <c r="J147" s="22">
        <v>1320.1</v>
      </c>
      <c r="K147" s="22">
        <v>0</v>
      </c>
      <c r="L147" s="5" t="s">
        <v>218</v>
      </c>
      <c r="M147" s="36">
        <v>121.1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3">
        <f t="shared" si="5"/>
        <v>561.2</v>
      </c>
      <c r="AC147" s="1">
        <v>440.1</v>
      </c>
      <c r="AD147" s="76"/>
    </row>
    <row r="148" spans="1:30" ht="14.25" customHeight="1">
      <c r="A148" s="7">
        <v>141</v>
      </c>
      <c r="B148" s="7" t="s">
        <v>198</v>
      </c>
      <c r="C148" s="7">
        <v>2016</v>
      </c>
      <c r="D148" s="7">
        <v>5</v>
      </c>
      <c r="E148" s="7"/>
      <c r="F148" s="7">
        <v>30</v>
      </c>
      <c r="G148" s="7">
        <v>60</v>
      </c>
      <c r="H148" s="7">
        <v>3</v>
      </c>
      <c r="I148" s="8">
        <f t="shared" si="4"/>
        <v>2212.8</v>
      </c>
      <c r="J148" s="22">
        <v>1815.3</v>
      </c>
      <c r="K148" s="22">
        <v>397.5</v>
      </c>
      <c r="L148" s="5"/>
      <c r="M148" s="36">
        <v>191.5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3">
        <f t="shared" si="5"/>
        <v>676.5</v>
      </c>
      <c r="AC148" s="1">
        <v>485</v>
      </c>
      <c r="AD148" s="76"/>
    </row>
    <row r="149" spans="1:30" ht="14.25" customHeight="1">
      <c r="A149" s="7">
        <v>142</v>
      </c>
      <c r="B149" s="7" t="s">
        <v>173</v>
      </c>
      <c r="C149" s="7">
        <v>1956</v>
      </c>
      <c r="D149" s="7">
        <v>1</v>
      </c>
      <c r="E149" s="7">
        <v>2</v>
      </c>
      <c r="F149" s="12">
        <v>2</v>
      </c>
      <c r="G149" s="7">
        <v>6</v>
      </c>
      <c r="H149" s="7">
        <v>4</v>
      </c>
      <c r="I149" s="8">
        <f t="shared" si="4"/>
        <v>81.6</v>
      </c>
      <c r="J149" s="22">
        <v>81.6</v>
      </c>
      <c r="K149" s="22">
        <v>0</v>
      </c>
      <c r="L149" s="35" t="s">
        <v>224</v>
      </c>
      <c r="M149" s="3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3"/>
      <c r="AC149" s="1">
        <v>81.6</v>
      </c>
      <c r="AD149" s="76"/>
    </row>
    <row r="150" spans="1:30" ht="14.25" customHeight="1">
      <c r="A150" s="7">
        <v>143</v>
      </c>
      <c r="B150" s="7" t="s">
        <v>174</v>
      </c>
      <c r="C150" s="7">
        <v>1956</v>
      </c>
      <c r="D150" s="7">
        <v>1</v>
      </c>
      <c r="E150" s="7">
        <v>0</v>
      </c>
      <c r="F150" s="12">
        <v>2</v>
      </c>
      <c r="G150" s="7">
        <v>6</v>
      </c>
      <c r="H150" s="7">
        <v>6</v>
      </c>
      <c r="I150" s="8">
        <f t="shared" si="4"/>
        <v>132.2</v>
      </c>
      <c r="J150" s="22">
        <v>132.2</v>
      </c>
      <c r="K150" s="22">
        <v>0</v>
      </c>
      <c r="L150" s="5" t="s">
        <v>218</v>
      </c>
      <c r="M150" s="36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3"/>
      <c r="AC150" s="1">
        <v>132.2</v>
      </c>
      <c r="AD150" s="76"/>
    </row>
    <row r="151" spans="1:30" ht="14.25" customHeight="1">
      <c r="A151" s="7">
        <v>144</v>
      </c>
      <c r="B151" s="7" t="s">
        <v>175</v>
      </c>
      <c r="C151" s="7">
        <v>1956</v>
      </c>
      <c r="D151" s="7">
        <v>1</v>
      </c>
      <c r="E151" s="7">
        <v>0</v>
      </c>
      <c r="F151" s="12">
        <v>4</v>
      </c>
      <c r="G151" s="7">
        <v>5</v>
      </c>
      <c r="H151" s="7">
        <v>11</v>
      </c>
      <c r="I151" s="8">
        <f t="shared" si="4"/>
        <v>86.5</v>
      </c>
      <c r="J151" s="22">
        <v>86.5</v>
      </c>
      <c r="K151" s="22">
        <v>0</v>
      </c>
      <c r="L151" s="5" t="s">
        <v>218</v>
      </c>
      <c r="M151" s="36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3"/>
      <c r="AC151" s="1">
        <v>87.2</v>
      </c>
      <c r="AD151" s="76"/>
    </row>
    <row r="152" spans="1:30" ht="14.25" customHeight="1">
      <c r="A152" s="7">
        <v>145</v>
      </c>
      <c r="B152" s="7" t="s">
        <v>176</v>
      </c>
      <c r="C152" s="7">
        <v>1956</v>
      </c>
      <c r="D152" s="7">
        <v>1</v>
      </c>
      <c r="E152" s="7">
        <v>0</v>
      </c>
      <c r="F152" s="12">
        <v>3</v>
      </c>
      <c r="G152" s="7">
        <v>4</v>
      </c>
      <c r="H152" s="7">
        <v>5</v>
      </c>
      <c r="I152" s="8">
        <f t="shared" si="4"/>
        <v>96.9</v>
      </c>
      <c r="J152" s="22">
        <v>96.9</v>
      </c>
      <c r="K152" s="22">
        <v>0</v>
      </c>
      <c r="L152" s="5" t="s">
        <v>218</v>
      </c>
      <c r="M152" s="36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3"/>
      <c r="AC152" s="1">
        <v>96.9</v>
      </c>
      <c r="AD152" s="76"/>
    </row>
    <row r="153" spans="1:30" ht="14.25" customHeight="1">
      <c r="A153" s="7">
        <v>146</v>
      </c>
      <c r="B153" s="7" t="s">
        <v>177</v>
      </c>
      <c r="C153" s="7"/>
      <c r="D153" s="7"/>
      <c r="E153" s="7"/>
      <c r="F153" s="12">
        <v>3</v>
      </c>
      <c r="G153" s="7"/>
      <c r="H153" s="7">
        <v>5</v>
      </c>
      <c r="I153" s="8">
        <f t="shared" si="4"/>
        <v>108.9</v>
      </c>
      <c r="J153" s="22">
        <v>108.9</v>
      </c>
      <c r="K153" s="22">
        <v>0</v>
      </c>
      <c r="L153" s="5" t="s">
        <v>218</v>
      </c>
      <c r="M153" s="36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3"/>
      <c r="AC153" s="1">
        <v>108.9</v>
      </c>
      <c r="AD153" s="76"/>
    </row>
    <row r="154" spans="1:30" ht="14.25" customHeight="1">
      <c r="A154" s="7">
        <v>147</v>
      </c>
      <c r="B154" s="7" t="s">
        <v>178</v>
      </c>
      <c r="C154" s="7"/>
      <c r="D154" s="7"/>
      <c r="E154" s="7"/>
      <c r="F154" s="12">
        <v>4</v>
      </c>
      <c r="G154" s="7"/>
      <c r="H154" s="7">
        <v>5</v>
      </c>
      <c r="I154" s="8">
        <f t="shared" si="4"/>
        <v>141.1</v>
      </c>
      <c r="J154" s="22">
        <v>141.1</v>
      </c>
      <c r="K154" s="22">
        <v>0</v>
      </c>
      <c r="L154" s="5" t="s">
        <v>218</v>
      </c>
      <c r="M154" s="36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3"/>
      <c r="AC154" s="1">
        <v>141.1</v>
      </c>
      <c r="AD154" s="76"/>
    </row>
    <row r="155" spans="1:30" ht="14.25" customHeight="1">
      <c r="A155" s="7">
        <v>148</v>
      </c>
      <c r="B155" s="7" t="s">
        <v>179</v>
      </c>
      <c r="C155" s="7"/>
      <c r="D155" s="7"/>
      <c r="E155" s="7"/>
      <c r="F155" s="12">
        <v>4</v>
      </c>
      <c r="G155" s="7"/>
      <c r="H155" s="7">
        <v>5</v>
      </c>
      <c r="I155" s="8">
        <f t="shared" si="4"/>
        <v>127.5</v>
      </c>
      <c r="J155" s="22">
        <v>127.5</v>
      </c>
      <c r="K155" s="22">
        <v>0</v>
      </c>
      <c r="L155" s="5" t="s">
        <v>218</v>
      </c>
      <c r="M155" s="36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3"/>
      <c r="AC155" s="1">
        <v>127.5</v>
      </c>
      <c r="AD155" s="76"/>
    </row>
    <row r="156" spans="1:30" ht="14.25" customHeight="1">
      <c r="A156" s="7">
        <v>149</v>
      </c>
      <c r="B156" s="7" t="s">
        <v>180</v>
      </c>
      <c r="C156" s="7">
        <v>2010</v>
      </c>
      <c r="D156" s="7">
        <v>3</v>
      </c>
      <c r="E156" s="7"/>
      <c r="F156" s="12">
        <v>16</v>
      </c>
      <c r="G156" s="7"/>
      <c r="H156" s="7">
        <v>46</v>
      </c>
      <c r="I156" s="8">
        <f t="shared" si="4"/>
        <v>922.7</v>
      </c>
      <c r="J156" s="22">
        <v>922.7</v>
      </c>
      <c r="K156" s="22">
        <v>0</v>
      </c>
      <c r="L156" s="5" t="s">
        <v>218</v>
      </c>
      <c r="M156" s="36">
        <v>122.1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3">
        <f t="shared" si="5"/>
        <v>737.23</v>
      </c>
      <c r="AC156" s="1">
        <v>615.13</v>
      </c>
      <c r="AD156" s="76"/>
    </row>
    <row r="157" spans="1:30" ht="14.25" customHeight="1">
      <c r="A157" s="7">
        <v>150</v>
      </c>
      <c r="B157" s="7" t="s">
        <v>30</v>
      </c>
      <c r="C157" s="7">
        <v>2011</v>
      </c>
      <c r="D157" s="7">
        <v>3</v>
      </c>
      <c r="E157" s="7"/>
      <c r="F157" s="7">
        <v>24</v>
      </c>
      <c r="G157" s="7">
        <v>3</v>
      </c>
      <c r="H157" s="7">
        <v>38</v>
      </c>
      <c r="I157" s="8">
        <f t="shared" si="4"/>
        <v>1161.8</v>
      </c>
      <c r="J157" s="22">
        <v>1161.8</v>
      </c>
      <c r="K157" s="22">
        <v>0</v>
      </c>
      <c r="L157" s="5" t="s">
        <v>218</v>
      </c>
      <c r="M157" s="36">
        <v>142.7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3">
        <f t="shared" si="5"/>
        <v>917.23</v>
      </c>
      <c r="AC157" s="1">
        <v>774.53</v>
      </c>
      <c r="AD157" s="76"/>
    </row>
    <row r="158" spans="1:30" ht="14.25" customHeight="1">
      <c r="A158" s="7">
        <v>151</v>
      </c>
      <c r="B158" s="7" t="s">
        <v>181</v>
      </c>
      <c r="C158" s="7">
        <v>1975</v>
      </c>
      <c r="D158" s="7">
        <v>2</v>
      </c>
      <c r="E158" s="7">
        <v>2</v>
      </c>
      <c r="F158" s="7">
        <v>16</v>
      </c>
      <c r="G158" s="7">
        <v>32</v>
      </c>
      <c r="H158" s="7">
        <v>31</v>
      </c>
      <c r="I158" s="8">
        <f t="shared" si="4"/>
        <v>785.5</v>
      </c>
      <c r="J158" s="22">
        <v>785.5</v>
      </c>
      <c r="K158" s="22">
        <v>0</v>
      </c>
      <c r="L158" s="5" t="s">
        <v>218</v>
      </c>
      <c r="M158" s="36">
        <v>64.6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3">
        <f t="shared" si="5"/>
        <v>810.8000000000001</v>
      </c>
      <c r="AC158" s="1">
        <v>746.2</v>
      </c>
      <c r="AD158" s="76"/>
    </row>
    <row r="159" spans="1:30" ht="14.25" customHeight="1">
      <c r="A159" s="7">
        <v>152</v>
      </c>
      <c r="B159" s="7" t="s">
        <v>182</v>
      </c>
      <c r="C159" s="7">
        <v>1977</v>
      </c>
      <c r="D159" s="7">
        <v>2</v>
      </c>
      <c r="E159" s="12">
        <v>2</v>
      </c>
      <c r="F159" s="7">
        <v>16</v>
      </c>
      <c r="G159" s="7">
        <v>32</v>
      </c>
      <c r="H159" s="7">
        <v>41</v>
      </c>
      <c r="I159" s="8">
        <f t="shared" si="4"/>
        <v>794.5</v>
      </c>
      <c r="J159" s="22">
        <v>794.5</v>
      </c>
      <c r="K159" s="22">
        <v>0</v>
      </c>
      <c r="L159" s="5" t="s">
        <v>218</v>
      </c>
      <c r="M159" s="36">
        <v>64.4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3">
        <f t="shared" si="5"/>
        <v>860.1</v>
      </c>
      <c r="AC159" s="1">
        <v>795.7</v>
      </c>
      <c r="AD159" s="76"/>
    </row>
    <row r="160" spans="1:30" ht="14.25" customHeight="1">
      <c r="A160" s="7">
        <v>153</v>
      </c>
      <c r="B160" s="7" t="s">
        <v>183</v>
      </c>
      <c r="C160" s="7">
        <v>1978</v>
      </c>
      <c r="D160" s="7">
        <v>2</v>
      </c>
      <c r="E160" s="7">
        <v>2</v>
      </c>
      <c r="F160" s="7">
        <v>16</v>
      </c>
      <c r="G160" s="7">
        <v>32</v>
      </c>
      <c r="H160" s="7">
        <v>19</v>
      </c>
      <c r="I160" s="8">
        <f t="shared" si="4"/>
        <v>806.5</v>
      </c>
      <c r="J160" s="22">
        <v>806.5</v>
      </c>
      <c r="K160" s="22">
        <v>0</v>
      </c>
      <c r="L160" s="5" t="s">
        <v>218</v>
      </c>
      <c r="M160" s="36">
        <v>70.5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3">
        <f t="shared" si="5"/>
        <v>877.5</v>
      </c>
      <c r="AC160" s="1">
        <v>807</v>
      </c>
      <c r="AD160" s="76"/>
    </row>
    <row r="161" spans="1:30" ht="14.25" customHeight="1">
      <c r="A161" s="7">
        <v>154</v>
      </c>
      <c r="B161" s="7" t="s">
        <v>248</v>
      </c>
      <c r="C161" s="7">
        <v>2016</v>
      </c>
      <c r="D161" s="7">
        <v>3</v>
      </c>
      <c r="E161" s="7">
        <v>2</v>
      </c>
      <c r="F161" s="7">
        <v>24</v>
      </c>
      <c r="G161" s="7"/>
      <c r="H161" s="7">
        <v>29</v>
      </c>
      <c r="I161" s="8">
        <f t="shared" si="4"/>
        <v>1030.4</v>
      </c>
      <c r="J161" s="22">
        <v>1030.4</v>
      </c>
      <c r="K161" s="22">
        <v>0</v>
      </c>
      <c r="L161" s="22">
        <v>0</v>
      </c>
      <c r="M161" s="36">
        <v>101.4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3">
        <f t="shared" si="5"/>
        <v>788.4</v>
      </c>
      <c r="AC161" s="1">
        <v>687</v>
      </c>
      <c r="AD161" s="76"/>
    </row>
    <row r="162" spans="1:30" ht="14.25" customHeight="1">
      <c r="A162" s="7">
        <v>155</v>
      </c>
      <c r="B162" s="7" t="s">
        <v>254</v>
      </c>
      <c r="C162" s="7">
        <v>2016</v>
      </c>
      <c r="D162" s="7">
        <v>3</v>
      </c>
      <c r="E162" s="7">
        <v>2</v>
      </c>
      <c r="F162" s="7">
        <v>27</v>
      </c>
      <c r="G162" s="7">
        <v>42</v>
      </c>
      <c r="H162" s="7">
        <v>46</v>
      </c>
      <c r="I162" s="8">
        <f t="shared" si="4"/>
        <v>1058.9</v>
      </c>
      <c r="J162" s="22">
        <v>1058.9</v>
      </c>
      <c r="K162" s="22">
        <v>0</v>
      </c>
      <c r="L162" s="22"/>
      <c r="M162" s="36">
        <v>122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3">
        <f t="shared" si="5"/>
        <v>827.93</v>
      </c>
      <c r="AC162" s="1">
        <v>705.93</v>
      </c>
      <c r="AD162" s="76"/>
    </row>
    <row r="163" spans="1:30" ht="14.25" customHeight="1">
      <c r="A163" s="7">
        <v>156</v>
      </c>
      <c r="B163" s="7" t="s">
        <v>281</v>
      </c>
      <c r="C163" s="7">
        <v>2017</v>
      </c>
      <c r="D163" s="7">
        <v>3</v>
      </c>
      <c r="E163" s="7"/>
      <c r="F163" s="7">
        <v>18</v>
      </c>
      <c r="G163" s="7"/>
      <c r="H163" s="7"/>
      <c r="I163" s="8">
        <f t="shared" si="4"/>
        <v>808.4</v>
      </c>
      <c r="J163" s="22">
        <v>808.4</v>
      </c>
      <c r="K163" s="22">
        <v>0</v>
      </c>
      <c r="L163" s="22"/>
      <c r="M163" s="36">
        <v>120.4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3">
        <v>318.1</v>
      </c>
      <c r="AD163" s="76"/>
    </row>
    <row r="164" spans="1:30" ht="14.25" customHeight="1">
      <c r="A164" s="7">
        <v>157</v>
      </c>
      <c r="B164" s="7" t="s">
        <v>8</v>
      </c>
      <c r="C164" s="7"/>
      <c r="D164" s="7">
        <v>5</v>
      </c>
      <c r="E164" s="7"/>
      <c r="F164" s="7">
        <v>74</v>
      </c>
      <c r="G164" s="7"/>
      <c r="H164" s="7">
        <v>114</v>
      </c>
      <c r="I164" s="8">
        <f t="shared" si="4"/>
        <v>3377.2999999999997</v>
      </c>
      <c r="J164" s="22">
        <v>2701.7</v>
      </c>
      <c r="K164" s="22">
        <v>675.6</v>
      </c>
      <c r="L164" s="35" t="s">
        <v>224</v>
      </c>
      <c r="M164" s="36">
        <v>305.1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3">
        <f t="shared" si="5"/>
        <v>1080.7</v>
      </c>
      <c r="AC164" s="1">
        <v>775.6</v>
      </c>
      <c r="AD164" s="76"/>
    </row>
    <row r="165" spans="1:30" ht="14.25" customHeight="1">
      <c r="A165" s="7">
        <v>158</v>
      </c>
      <c r="B165" s="7" t="s">
        <v>184</v>
      </c>
      <c r="C165" s="7">
        <v>1972</v>
      </c>
      <c r="D165" s="7">
        <v>5</v>
      </c>
      <c r="E165" s="7">
        <v>4</v>
      </c>
      <c r="F165" s="7">
        <v>70</v>
      </c>
      <c r="G165" s="7">
        <v>170</v>
      </c>
      <c r="H165" s="7">
        <v>136</v>
      </c>
      <c r="I165" s="8">
        <f t="shared" si="4"/>
        <v>3370.4</v>
      </c>
      <c r="J165" s="22">
        <v>3370.4</v>
      </c>
      <c r="K165" s="22">
        <v>0</v>
      </c>
      <c r="L165" s="5" t="s">
        <v>218</v>
      </c>
      <c r="M165" s="53">
        <v>299.53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3">
        <f t="shared" si="5"/>
        <v>973.5699999999999</v>
      </c>
      <c r="AC165" s="1">
        <v>674.04</v>
      </c>
      <c r="AD165" s="76"/>
    </row>
    <row r="166" spans="1:30" ht="14.25" customHeight="1">
      <c r="A166" s="7">
        <v>159</v>
      </c>
      <c r="B166" s="7" t="s">
        <v>185</v>
      </c>
      <c r="C166" s="7">
        <v>1958</v>
      </c>
      <c r="D166" s="7">
        <v>2</v>
      </c>
      <c r="E166" s="7">
        <v>3</v>
      </c>
      <c r="F166" s="7">
        <v>18</v>
      </c>
      <c r="G166" s="7">
        <v>44</v>
      </c>
      <c r="H166" s="7">
        <v>39</v>
      </c>
      <c r="I166" s="22">
        <f t="shared" si="4"/>
        <v>959.4</v>
      </c>
      <c r="J166" s="22">
        <v>850.1</v>
      </c>
      <c r="K166" s="22">
        <v>109.3</v>
      </c>
      <c r="L166" s="5" t="s">
        <v>218</v>
      </c>
      <c r="M166" s="36">
        <v>94.5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3">
        <f t="shared" si="5"/>
        <v>1056.7</v>
      </c>
      <c r="AC166" s="1">
        <v>962.2</v>
      </c>
      <c r="AD166" s="76"/>
    </row>
    <row r="167" spans="1:30" ht="14.25" customHeight="1">
      <c r="A167" s="7">
        <v>160</v>
      </c>
      <c r="B167" s="7" t="s">
        <v>27</v>
      </c>
      <c r="C167" s="7">
        <v>2011</v>
      </c>
      <c r="D167" s="7">
        <v>3</v>
      </c>
      <c r="E167" s="7">
        <v>3</v>
      </c>
      <c r="F167" s="7">
        <v>36</v>
      </c>
      <c r="G167" s="7"/>
      <c r="H167" s="7">
        <v>58</v>
      </c>
      <c r="I167" s="8">
        <f t="shared" si="4"/>
        <v>1478.7</v>
      </c>
      <c r="J167" s="22">
        <v>1375</v>
      </c>
      <c r="K167" s="22">
        <v>103.7</v>
      </c>
      <c r="L167" s="35" t="s">
        <v>224</v>
      </c>
      <c r="M167" s="36">
        <v>210.1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3">
        <f t="shared" si="5"/>
        <v>1195.8999999999999</v>
      </c>
      <c r="AC167" s="1">
        <v>985.8</v>
      </c>
      <c r="AD167" s="76"/>
    </row>
    <row r="168" spans="1:30" ht="14.25" customHeight="1">
      <c r="A168" s="7">
        <v>161</v>
      </c>
      <c r="B168" s="7" t="s">
        <v>242</v>
      </c>
      <c r="C168" s="7">
        <v>2011</v>
      </c>
      <c r="D168" s="7">
        <v>3</v>
      </c>
      <c r="E168" s="7">
        <v>3</v>
      </c>
      <c r="F168" s="7">
        <v>39</v>
      </c>
      <c r="G168" s="7"/>
      <c r="H168" s="7">
        <v>60</v>
      </c>
      <c r="I168" s="8">
        <f t="shared" si="4"/>
        <v>1872.3</v>
      </c>
      <c r="J168" s="22">
        <v>1690.3</v>
      </c>
      <c r="K168" s="22">
        <v>182</v>
      </c>
      <c r="L168" s="35"/>
      <c r="M168" s="36">
        <v>215.6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3">
        <f t="shared" si="5"/>
        <v>1463.8</v>
      </c>
      <c r="AC168" s="1">
        <v>1248.2</v>
      </c>
      <c r="AD168" s="76"/>
    </row>
    <row r="169" spans="1:30" ht="14.25" customHeight="1">
      <c r="A169" s="7">
        <v>162</v>
      </c>
      <c r="B169" s="7" t="s">
        <v>264</v>
      </c>
      <c r="C169" s="7">
        <v>2016</v>
      </c>
      <c r="D169" s="7">
        <v>3</v>
      </c>
      <c r="E169" s="7">
        <v>2</v>
      </c>
      <c r="F169" s="7">
        <v>30</v>
      </c>
      <c r="G169" s="7"/>
      <c r="H169" s="7">
        <v>56</v>
      </c>
      <c r="I169" s="8">
        <f t="shared" si="4"/>
        <v>1216.6</v>
      </c>
      <c r="J169" s="22">
        <v>1216.6</v>
      </c>
      <c r="K169" s="22">
        <v>0</v>
      </c>
      <c r="L169" s="35"/>
      <c r="M169" s="36">
        <v>165.9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3">
        <f t="shared" si="5"/>
        <v>977.77</v>
      </c>
      <c r="AC169" s="1">
        <v>811.87</v>
      </c>
      <c r="AD169" s="76"/>
    </row>
    <row r="170" spans="1:30" ht="14.25" customHeight="1">
      <c r="A170" s="7">
        <v>163</v>
      </c>
      <c r="B170" s="7" t="s">
        <v>186</v>
      </c>
      <c r="C170" s="7">
        <v>1975</v>
      </c>
      <c r="D170" s="7">
        <v>2</v>
      </c>
      <c r="E170" s="7">
        <v>2</v>
      </c>
      <c r="F170" s="7">
        <v>16</v>
      </c>
      <c r="G170" s="7">
        <v>32</v>
      </c>
      <c r="H170" s="7">
        <v>35</v>
      </c>
      <c r="I170" s="8">
        <f t="shared" si="4"/>
        <v>789.1</v>
      </c>
      <c r="J170" s="22">
        <v>789.1</v>
      </c>
      <c r="K170" s="22">
        <v>0</v>
      </c>
      <c r="L170" s="35" t="s">
        <v>226</v>
      </c>
      <c r="M170" s="36">
        <v>64.9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3">
        <f t="shared" si="5"/>
        <v>459.6</v>
      </c>
      <c r="AC170" s="1">
        <v>394.7</v>
      </c>
      <c r="AD170" s="76"/>
    </row>
    <row r="171" spans="1:30" ht="14.25" customHeight="1">
      <c r="A171" s="7">
        <v>164</v>
      </c>
      <c r="B171" s="7" t="s">
        <v>187</v>
      </c>
      <c r="C171" s="7">
        <v>1956</v>
      </c>
      <c r="D171" s="7">
        <v>1</v>
      </c>
      <c r="E171" s="7">
        <v>0</v>
      </c>
      <c r="F171" s="7">
        <v>4</v>
      </c>
      <c r="G171" s="7">
        <v>4</v>
      </c>
      <c r="H171" s="7">
        <v>11</v>
      </c>
      <c r="I171" s="8">
        <f t="shared" si="4"/>
        <v>121.8</v>
      </c>
      <c r="J171" s="22">
        <v>121.8</v>
      </c>
      <c r="K171" s="22">
        <v>0</v>
      </c>
      <c r="L171" s="5" t="s">
        <v>218</v>
      </c>
      <c r="M171" s="36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3"/>
      <c r="AC171" s="1">
        <v>121.3</v>
      </c>
      <c r="AD171" s="76"/>
    </row>
    <row r="172" spans="1:30" ht="14.25" customHeight="1">
      <c r="A172" s="7">
        <v>165</v>
      </c>
      <c r="B172" s="7" t="s">
        <v>6</v>
      </c>
      <c r="C172" s="7"/>
      <c r="D172" s="7">
        <v>5</v>
      </c>
      <c r="E172" s="7"/>
      <c r="F172" s="7">
        <v>70</v>
      </c>
      <c r="G172" s="7"/>
      <c r="H172" s="7">
        <v>87</v>
      </c>
      <c r="I172" s="22">
        <f t="shared" si="4"/>
        <v>2629.4</v>
      </c>
      <c r="J172" s="22">
        <v>2629.4</v>
      </c>
      <c r="K172" s="22">
        <v>0</v>
      </c>
      <c r="L172" s="5" t="s">
        <v>218</v>
      </c>
      <c r="M172" s="36">
        <v>268.6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3">
        <f t="shared" si="5"/>
        <v>288.6</v>
      </c>
      <c r="AC172" s="1">
        <v>20</v>
      </c>
      <c r="AD172" s="76"/>
    </row>
    <row r="173" spans="1:30" ht="14.25" customHeight="1">
      <c r="A173" s="7">
        <v>166</v>
      </c>
      <c r="B173" s="7" t="s">
        <v>7</v>
      </c>
      <c r="C173" s="7"/>
      <c r="D173" s="7">
        <v>5</v>
      </c>
      <c r="E173" s="7"/>
      <c r="F173" s="7">
        <v>70</v>
      </c>
      <c r="G173" s="7"/>
      <c r="H173" s="7">
        <v>89</v>
      </c>
      <c r="I173" s="8">
        <f t="shared" si="4"/>
        <v>2642.7</v>
      </c>
      <c r="J173" s="22">
        <v>2642.7</v>
      </c>
      <c r="K173" s="22">
        <v>0</v>
      </c>
      <c r="L173" s="5" t="s">
        <v>218</v>
      </c>
      <c r="M173" s="36">
        <v>273.2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3">
        <f t="shared" si="5"/>
        <v>801.7</v>
      </c>
      <c r="AC173" s="1">
        <v>528.5</v>
      </c>
      <c r="AD173" s="76"/>
    </row>
    <row r="174" spans="1:30" ht="14.25" customHeight="1">
      <c r="A174" s="7">
        <v>167</v>
      </c>
      <c r="B174" s="7" t="s">
        <v>29</v>
      </c>
      <c r="C174" s="7"/>
      <c r="D174" s="7">
        <v>5</v>
      </c>
      <c r="E174" s="7"/>
      <c r="F174" s="7">
        <v>127</v>
      </c>
      <c r="G174" s="7"/>
      <c r="H174" s="7">
        <v>245</v>
      </c>
      <c r="I174" s="8">
        <f t="shared" si="4"/>
        <v>2589.8</v>
      </c>
      <c r="J174" s="22">
        <v>2490.8</v>
      </c>
      <c r="K174" s="22">
        <v>99</v>
      </c>
      <c r="L174" s="35" t="s">
        <v>224</v>
      </c>
      <c r="M174" s="36">
        <v>1439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3">
        <f t="shared" si="5"/>
        <v>1956.9</v>
      </c>
      <c r="AC174" s="1">
        <v>517.9</v>
      </c>
      <c r="AD174" s="76"/>
    </row>
    <row r="175" spans="1:30" s="21" customFormat="1" ht="14.25" customHeight="1">
      <c r="A175" s="7">
        <v>168</v>
      </c>
      <c r="B175" s="7" t="s">
        <v>28</v>
      </c>
      <c r="C175" s="7"/>
      <c r="D175" s="7">
        <v>5</v>
      </c>
      <c r="E175" s="7"/>
      <c r="F175" s="7">
        <v>90</v>
      </c>
      <c r="G175" s="7"/>
      <c r="H175" s="7">
        <v>176</v>
      </c>
      <c r="I175" s="8">
        <f t="shared" si="4"/>
        <v>4189.2</v>
      </c>
      <c r="J175" s="22">
        <v>4189.2</v>
      </c>
      <c r="K175" s="22">
        <v>0</v>
      </c>
      <c r="L175" s="9" t="s">
        <v>218</v>
      </c>
      <c r="M175" s="31">
        <v>446.9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51">
        <f t="shared" si="5"/>
        <v>1284.1999999999998</v>
      </c>
      <c r="AC175" s="10">
        <v>837.3</v>
      </c>
      <c r="AD175" s="65"/>
    </row>
    <row r="176" spans="1:39" s="15" customFormat="1" ht="28.5" customHeight="1">
      <c r="A176" s="14">
        <f>SUM(A175)</f>
        <v>168</v>
      </c>
      <c r="B176" s="26" t="s">
        <v>3</v>
      </c>
      <c r="C176" s="14"/>
      <c r="D176" s="14"/>
      <c r="E176" s="14"/>
      <c r="F176" s="14">
        <f aca="true" t="shared" si="6" ref="F176:K176">SUM(F8:F175)</f>
        <v>2827</v>
      </c>
      <c r="G176" s="14">
        <f t="shared" si="6"/>
        <v>3628</v>
      </c>
      <c r="H176" s="14">
        <f t="shared" si="6"/>
        <v>5279</v>
      </c>
      <c r="I176" s="18">
        <f t="shared" si="6"/>
        <v>126544.55000000003</v>
      </c>
      <c r="J176" s="18">
        <f t="shared" si="6"/>
        <v>119452.03000000003</v>
      </c>
      <c r="K176" s="18">
        <f t="shared" si="6"/>
        <v>7092.52</v>
      </c>
      <c r="L176" s="32" t="s">
        <v>218</v>
      </c>
      <c r="M176" s="18">
        <f>SUM(M8:M175)</f>
        <v>14167.130000000008</v>
      </c>
      <c r="N176" s="49">
        <f>SUM(J176:L176)</f>
        <v>126544.55000000003</v>
      </c>
      <c r="O176" s="16">
        <v>6088</v>
      </c>
      <c r="P176" s="16">
        <v>359</v>
      </c>
      <c r="Q176" s="16">
        <v>46</v>
      </c>
      <c r="R176" s="16">
        <f>SUM(O176-P176-Q176)</f>
        <v>5683</v>
      </c>
      <c r="S176" s="16"/>
      <c r="T176" s="16">
        <f>SUM(R176-H176)</f>
        <v>404</v>
      </c>
      <c r="U176" s="16"/>
      <c r="V176" s="49">
        <v>130274.31</v>
      </c>
      <c r="W176" s="49">
        <f>SUM(V176)-I176</f>
        <v>3729.7599999999657</v>
      </c>
      <c r="X176" s="16"/>
      <c r="Y176" s="16"/>
      <c r="Z176" s="16"/>
      <c r="AA176" s="18">
        <f>SUM(AA8:AA175)</f>
        <v>64972.330000000016</v>
      </c>
      <c r="AC176" s="66">
        <f>SUM(AC8:AC175)</f>
        <v>56285.69999999998</v>
      </c>
      <c r="AE176" s="66">
        <f>SUM(AC176,M176)</f>
        <v>70452.82999999999</v>
      </c>
      <c r="AH176" s="66"/>
      <c r="AI176" s="66"/>
      <c r="AJ176" s="66"/>
      <c r="AK176" s="66"/>
      <c r="AL176" s="66" t="s">
        <v>280</v>
      </c>
      <c r="AM176" s="66"/>
    </row>
    <row r="177" spans="1:27" s="15" customFormat="1" ht="15" customHeight="1">
      <c r="A177" s="7"/>
      <c r="B177" s="26"/>
      <c r="C177" s="14"/>
      <c r="D177" s="14"/>
      <c r="E177" s="14"/>
      <c r="F177" s="14"/>
      <c r="G177" s="14"/>
      <c r="H177" s="14"/>
      <c r="I177" s="17"/>
      <c r="J177" s="14"/>
      <c r="K177" s="18"/>
      <c r="L177" s="5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s="21" customFormat="1" ht="15" customHeight="1">
      <c r="A178" s="103" t="s">
        <v>46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37" t="s">
        <v>220</v>
      </c>
      <c r="M178" s="5"/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4"/>
    </row>
    <row r="179" spans="1:27" s="21" customFormat="1" ht="15" customHeight="1">
      <c r="A179" s="4"/>
      <c r="B179" s="4" t="s">
        <v>32</v>
      </c>
      <c r="C179" s="3"/>
      <c r="D179" s="3"/>
      <c r="E179" s="3"/>
      <c r="F179" s="3"/>
      <c r="G179" s="3"/>
      <c r="H179" s="3"/>
      <c r="I179" s="19"/>
      <c r="J179" s="3"/>
      <c r="K179" s="20"/>
      <c r="L179" s="35" t="s">
        <v>225</v>
      </c>
      <c r="M179" s="5"/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4"/>
    </row>
    <row r="180" spans="1:27" s="21" customFormat="1" ht="15" customHeight="1">
      <c r="A180" s="9">
        <v>1</v>
      </c>
      <c r="B180" s="9" t="s">
        <v>255</v>
      </c>
      <c r="C180" s="3"/>
      <c r="D180" s="3"/>
      <c r="E180" s="3"/>
      <c r="F180" s="7">
        <v>20</v>
      </c>
      <c r="G180" s="3"/>
      <c r="H180" s="7">
        <v>18</v>
      </c>
      <c r="I180" s="8">
        <f aca="true" t="shared" si="7" ref="I180:I189">SUM(J180:K180)</f>
        <v>801</v>
      </c>
      <c r="J180" s="8">
        <v>801</v>
      </c>
      <c r="K180" s="20"/>
      <c r="L180" s="35"/>
      <c r="M180" s="5">
        <v>82.7</v>
      </c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51">
        <v>616.7</v>
      </c>
    </row>
    <row r="181" spans="1:27" s="21" customFormat="1" ht="15" customHeight="1">
      <c r="A181" s="9">
        <v>2</v>
      </c>
      <c r="B181" s="9" t="s">
        <v>33</v>
      </c>
      <c r="C181" s="3"/>
      <c r="D181" s="3"/>
      <c r="E181" s="3"/>
      <c r="F181" s="9">
        <v>12</v>
      </c>
      <c r="G181" s="3"/>
      <c r="H181" s="7">
        <v>22</v>
      </c>
      <c r="I181" s="7">
        <f t="shared" si="7"/>
        <v>458.6</v>
      </c>
      <c r="J181" s="9">
        <v>458.6</v>
      </c>
      <c r="K181" s="51"/>
      <c r="L181" s="5" t="s">
        <v>218</v>
      </c>
      <c r="M181" s="5">
        <v>59.8</v>
      </c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51">
        <v>589</v>
      </c>
    </row>
    <row r="182" spans="1:27" s="21" customFormat="1" ht="15" customHeight="1">
      <c r="A182" s="9">
        <v>3</v>
      </c>
      <c r="B182" s="9" t="s">
        <v>9</v>
      </c>
      <c r="C182" s="3"/>
      <c r="D182" s="3"/>
      <c r="E182" s="3"/>
      <c r="F182" s="9">
        <v>12</v>
      </c>
      <c r="G182" s="3"/>
      <c r="H182" s="7">
        <v>15</v>
      </c>
      <c r="I182" s="7">
        <f t="shared" si="7"/>
        <v>501.7</v>
      </c>
      <c r="J182" s="9">
        <v>501.7</v>
      </c>
      <c r="K182" s="51"/>
      <c r="L182" s="5" t="s">
        <v>218</v>
      </c>
      <c r="M182" s="5">
        <v>38.86</v>
      </c>
      <c r="N182" s="5"/>
      <c r="O182" s="5"/>
      <c r="P182" s="5"/>
      <c r="Q182" s="5"/>
      <c r="R182" s="5"/>
      <c r="S182" s="5"/>
      <c r="T182" s="4"/>
      <c r="U182" s="4"/>
      <c r="V182" s="4"/>
      <c r="W182" s="4"/>
      <c r="X182" s="4"/>
      <c r="Y182" s="4"/>
      <c r="Z182" s="4"/>
      <c r="AA182" s="51">
        <v>608.92</v>
      </c>
    </row>
    <row r="183" spans="1:27" s="21" customFormat="1" ht="15" customHeight="1">
      <c r="A183" s="9">
        <v>4</v>
      </c>
      <c r="B183" s="9" t="s">
        <v>10</v>
      </c>
      <c r="C183" s="3"/>
      <c r="D183" s="3"/>
      <c r="E183" s="3"/>
      <c r="F183" s="9">
        <v>16</v>
      </c>
      <c r="G183" s="3"/>
      <c r="H183" s="7">
        <v>23</v>
      </c>
      <c r="I183" s="7">
        <f t="shared" si="7"/>
        <v>747.2</v>
      </c>
      <c r="J183" s="9">
        <v>747.2</v>
      </c>
      <c r="K183" s="51"/>
      <c r="L183" s="5" t="s">
        <v>218</v>
      </c>
      <c r="M183" s="5">
        <v>59.3</v>
      </c>
      <c r="N183" s="5"/>
      <c r="O183" s="5"/>
      <c r="P183" s="5"/>
      <c r="Q183" s="5"/>
      <c r="R183" s="5"/>
      <c r="S183" s="5"/>
      <c r="T183" s="4"/>
      <c r="U183" s="4"/>
      <c r="V183" s="4"/>
      <c r="W183" s="4"/>
      <c r="X183" s="4"/>
      <c r="Y183" s="4"/>
      <c r="Z183" s="4"/>
      <c r="AA183" s="51">
        <v>880.42</v>
      </c>
    </row>
    <row r="184" spans="1:27" s="21" customFormat="1" ht="15" customHeight="1">
      <c r="A184" s="9">
        <v>5</v>
      </c>
      <c r="B184" s="9" t="s">
        <v>11</v>
      </c>
      <c r="C184" s="3"/>
      <c r="D184" s="3"/>
      <c r="E184" s="3"/>
      <c r="F184" s="9">
        <v>27</v>
      </c>
      <c r="G184" s="3"/>
      <c r="H184" s="7">
        <v>51</v>
      </c>
      <c r="I184" s="8">
        <f t="shared" si="7"/>
        <v>1306</v>
      </c>
      <c r="J184" s="31">
        <v>1306</v>
      </c>
      <c r="K184" s="51"/>
      <c r="L184" s="5" t="s">
        <v>218</v>
      </c>
      <c r="M184" s="5">
        <v>126.5</v>
      </c>
      <c r="N184" s="5"/>
      <c r="O184" s="5"/>
      <c r="P184" s="5"/>
      <c r="Q184" s="5"/>
      <c r="R184" s="5"/>
      <c r="S184" s="5"/>
      <c r="T184" s="4"/>
      <c r="U184" s="4"/>
      <c r="V184" s="4"/>
      <c r="W184" s="4"/>
      <c r="X184" s="4"/>
      <c r="Y184" s="4"/>
      <c r="Z184" s="4"/>
      <c r="AA184" s="51">
        <v>1111.58</v>
      </c>
    </row>
    <row r="185" spans="1:27" s="21" customFormat="1" ht="15" customHeight="1">
      <c r="A185" s="9">
        <v>6</v>
      </c>
      <c r="B185" s="9" t="s">
        <v>12</v>
      </c>
      <c r="C185" s="3"/>
      <c r="D185" s="3"/>
      <c r="E185" s="3"/>
      <c r="F185" s="9">
        <v>27</v>
      </c>
      <c r="G185" s="3"/>
      <c r="H185" s="7">
        <v>52</v>
      </c>
      <c r="I185" s="7">
        <f t="shared" si="7"/>
        <v>1309.7</v>
      </c>
      <c r="J185" s="9">
        <v>1309.7</v>
      </c>
      <c r="K185" s="51"/>
      <c r="L185" s="5" t="s">
        <v>218</v>
      </c>
      <c r="M185" s="5">
        <v>130.3</v>
      </c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51">
        <v>1121.5</v>
      </c>
    </row>
    <row r="186" spans="1:27" s="21" customFormat="1" ht="15" customHeight="1">
      <c r="A186" s="9">
        <v>7</v>
      </c>
      <c r="B186" s="9" t="s">
        <v>13</v>
      </c>
      <c r="C186" s="3"/>
      <c r="D186" s="3"/>
      <c r="E186" s="3"/>
      <c r="F186" s="9">
        <v>27</v>
      </c>
      <c r="G186" s="3"/>
      <c r="H186" s="7">
        <v>52</v>
      </c>
      <c r="I186" s="7">
        <f t="shared" si="7"/>
        <v>1306.1</v>
      </c>
      <c r="J186" s="9">
        <v>1306.1</v>
      </c>
      <c r="K186" s="51"/>
      <c r="L186" s="5" t="s">
        <v>218</v>
      </c>
      <c r="M186" s="5">
        <v>127.8</v>
      </c>
      <c r="N186" s="5"/>
      <c r="O186" s="5"/>
      <c r="P186" s="5"/>
      <c r="Q186" s="5"/>
      <c r="R186" s="5"/>
      <c r="S186" s="5"/>
      <c r="T186" s="4"/>
      <c r="U186" s="4"/>
      <c r="V186" s="4"/>
      <c r="W186" s="4"/>
      <c r="X186" s="4"/>
      <c r="Y186" s="4"/>
      <c r="Z186" s="4"/>
      <c r="AA186" s="51">
        <v>1124.6</v>
      </c>
    </row>
    <row r="187" spans="1:27" s="21" customFormat="1" ht="15" customHeight="1">
      <c r="A187" s="9">
        <v>8</v>
      </c>
      <c r="B187" s="9" t="s">
        <v>34</v>
      </c>
      <c r="C187" s="3"/>
      <c r="D187" s="3"/>
      <c r="E187" s="3"/>
      <c r="F187" s="9">
        <v>8</v>
      </c>
      <c r="G187" s="3"/>
      <c r="H187" s="7">
        <v>19</v>
      </c>
      <c r="I187" s="7">
        <f t="shared" si="7"/>
        <v>315.9</v>
      </c>
      <c r="J187" s="9">
        <v>315.9</v>
      </c>
      <c r="K187" s="51"/>
      <c r="L187" s="5" t="s">
        <v>218</v>
      </c>
      <c r="M187" s="5">
        <v>38.1</v>
      </c>
      <c r="N187" s="5"/>
      <c r="O187" s="5"/>
      <c r="P187" s="5"/>
      <c r="Q187" s="5"/>
      <c r="R187" s="5"/>
      <c r="S187" s="5"/>
      <c r="T187" s="4"/>
      <c r="U187" s="4"/>
      <c r="V187" s="4"/>
      <c r="W187" s="4"/>
      <c r="X187" s="4"/>
      <c r="Y187" s="4"/>
      <c r="Z187" s="4"/>
      <c r="AA187" s="51">
        <v>392.1</v>
      </c>
    </row>
    <row r="188" spans="1:27" s="21" customFormat="1" ht="15" customHeight="1">
      <c r="A188" s="9">
        <v>9</v>
      </c>
      <c r="B188" s="9" t="s">
        <v>35</v>
      </c>
      <c r="C188" s="3"/>
      <c r="D188" s="3"/>
      <c r="E188" s="3"/>
      <c r="F188" s="9">
        <v>8</v>
      </c>
      <c r="G188" s="3"/>
      <c r="H188" s="7">
        <v>15</v>
      </c>
      <c r="I188" s="7">
        <f t="shared" si="7"/>
        <v>392.7</v>
      </c>
      <c r="J188" s="9">
        <v>392.7</v>
      </c>
      <c r="K188" s="51"/>
      <c r="L188" s="5" t="s">
        <v>218</v>
      </c>
      <c r="M188" s="5">
        <v>32.7</v>
      </c>
      <c r="N188" s="5"/>
      <c r="O188" s="5"/>
      <c r="P188" s="5"/>
      <c r="Q188" s="5"/>
      <c r="R188" s="5"/>
      <c r="S188" s="5"/>
      <c r="T188" s="4"/>
      <c r="U188" s="4"/>
      <c r="V188" s="4"/>
      <c r="W188" s="4"/>
      <c r="X188" s="4"/>
      <c r="Y188" s="4"/>
      <c r="Z188" s="4"/>
      <c r="AA188" s="51">
        <v>454.7</v>
      </c>
    </row>
    <row r="189" spans="1:27" s="21" customFormat="1" ht="15" customHeight="1">
      <c r="A189" s="9">
        <v>10</v>
      </c>
      <c r="B189" s="9" t="s">
        <v>36</v>
      </c>
      <c r="C189" s="3"/>
      <c r="D189" s="3"/>
      <c r="E189" s="3"/>
      <c r="F189" s="9">
        <v>16</v>
      </c>
      <c r="G189" s="3"/>
      <c r="H189" s="7">
        <v>23</v>
      </c>
      <c r="I189" s="7">
        <f t="shared" si="7"/>
        <v>752.4</v>
      </c>
      <c r="J189" s="9">
        <v>752.4</v>
      </c>
      <c r="K189" s="51"/>
      <c r="L189" s="5" t="s">
        <v>218</v>
      </c>
      <c r="M189" s="5">
        <v>65.1</v>
      </c>
      <c r="N189" s="5"/>
      <c r="O189" s="5"/>
      <c r="P189" s="5"/>
      <c r="Q189" s="5"/>
      <c r="R189" s="5"/>
      <c r="S189" s="5"/>
      <c r="T189" s="4"/>
      <c r="U189" s="4"/>
      <c r="V189" s="4"/>
      <c r="W189" s="4"/>
      <c r="X189" s="4"/>
      <c r="Y189" s="4"/>
      <c r="Z189" s="4"/>
      <c r="AA189" s="51">
        <v>523.9</v>
      </c>
    </row>
    <row r="190" spans="1:27" s="21" customFormat="1" ht="15" customHeight="1">
      <c r="A190" s="4">
        <f>SUM(A189)</f>
        <v>10</v>
      </c>
      <c r="B190" s="3" t="s">
        <v>188</v>
      </c>
      <c r="C190" s="3"/>
      <c r="D190" s="3"/>
      <c r="E190" s="3"/>
      <c r="F190" s="3">
        <f>SUM(F180:F189)</f>
        <v>173</v>
      </c>
      <c r="G190" s="3"/>
      <c r="H190" s="3">
        <f>SUM(H180:H189)</f>
        <v>290</v>
      </c>
      <c r="I190" s="41">
        <f>SUM(I180:I189)</f>
        <v>7891.299999999998</v>
      </c>
      <c r="J190" s="41">
        <f>SUM(J180:J189)</f>
        <v>7891.299999999998</v>
      </c>
      <c r="K190" s="20">
        <f>SUM(K180:K189)</f>
        <v>0</v>
      </c>
      <c r="L190" s="5"/>
      <c r="M190" s="41">
        <f>SUM(M180:M189)</f>
        <v>761.1600000000001</v>
      </c>
      <c r="N190" s="5"/>
      <c r="O190" s="5"/>
      <c r="P190" s="5"/>
      <c r="Q190" s="5"/>
      <c r="R190" s="5"/>
      <c r="S190" s="5"/>
      <c r="T190" s="4"/>
      <c r="U190" s="4"/>
      <c r="V190" s="4"/>
      <c r="W190" s="4"/>
      <c r="X190" s="4"/>
      <c r="Y190" s="4"/>
      <c r="Z190" s="4"/>
      <c r="AA190" s="20">
        <f>SUM(AA180:AA189)</f>
        <v>7423.419999999999</v>
      </c>
    </row>
    <row r="191" spans="1:27" s="21" customFormat="1" ht="15" customHeight="1">
      <c r="A191" s="4"/>
      <c r="B191" s="3"/>
      <c r="C191" s="3"/>
      <c r="D191" s="3"/>
      <c r="E191" s="3"/>
      <c r="F191" s="3"/>
      <c r="G191" s="3"/>
      <c r="H191" s="3"/>
      <c r="I191" s="41"/>
      <c r="J191" s="41"/>
      <c r="K191" s="20"/>
      <c r="L191" s="5"/>
      <c r="M191" s="41"/>
      <c r="N191" s="5"/>
      <c r="O191" s="5"/>
      <c r="P191" s="5"/>
      <c r="Q191" s="5"/>
      <c r="R191" s="5"/>
      <c r="S191" s="5"/>
      <c r="T191" s="4"/>
      <c r="U191" s="4"/>
      <c r="V191" s="4"/>
      <c r="W191" s="4"/>
      <c r="X191" s="4"/>
      <c r="Y191" s="4"/>
      <c r="Z191" s="4"/>
      <c r="AA191" s="20"/>
    </row>
    <row r="192" spans="1:27" s="21" customFormat="1" ht="15" customHeight="1">
      <c r="A192" s="4"/>
      <c r="B192" s="4" t="s">
        <v>37</v>
      </c>
      <c r="C192" s="3"/>
      <c r="D192" s="3"/>
      <c r="E192" s="3"/>
      <c r="F192" s="3"/>
      <c r="G192" s="3"/>
      <c r="H192" s="7"/>
      <c r="I192" s="19"/>
      <c r="J192" s="3"/>
      <c r="K192" s="20"/>
      <c r="L192" s="5"/>
      <c r="M192" s="5"/>
      <c r="N192" s="5"/>
      <c r="O192" s="5"/>
      <c r="P192" s="5"/>
      <c r="Q192" s="5"/>
      <c r="R192" s="5"/>
      <c r="S192" s="5"/>
      <c r="T192" s="4"/>
      <c r="U192" s="4"/>
      <c r="V192" s="4"/>
      <c r="W192" s="4"/>
      <c r="X192" s="4"/>
      <c r="Y192" s="4"/>
      <c r="Z192" s="4"/>
      <c r="AA192" s="4"/>
    </row>
    <row r="193" spans="1:27" s="21" customFormat="1" ht="15" customHeight="1">
      <c r="A193" s="9">
        <v>1</v>
      </c>
      <c r="B193" s="9" t="s">
        <v>14</v>
      </c>
      <c r="C193" s="3"/>
      <c r="D193" s="7"/>
      <c r="E193" s="7"/>
      <c r="F193" s="9">
        <v>7</v>
      </c>
      <c r="G193" s="7"/>
      <c r="H193" s="7">
        <v>13</v>
      </c>
      <c r="I193" s="7">
        <f>SUM(J193:K193)</f>
        <v>224.3</v>
      </c>
      <c r="J193" s="9">
        <v>224.3</v>
      </c>
      <c r="K193" s="51"/>
      <c r="L193" s="5" t="s">
        <v>218</v>
      </c>
      <c r="M193" s="5"/>
      <c r="N193" s="5"/>
      <c r="O193" s="5"/>
      <c r="P193" s="5"/>
      <c r="Q193" s="5"/>
      <c r="R193" s="5"/>
      <c r="S193" s="5"/>
      <c r="T193" s="4"/>
      <c r="U193" s="4"/>
      <c r="V193" s="4"/>
      <c r="W193" s="4"/>
      <c r="X193" s="4"/>
      <c r="Y193" s="4"/>
      <c r="Z193" s="4"/>
      <c r="AA193" s="51">
        <v>248</v>
      </c>
    </row>
    <row r="194" spans="1:27" s="21" customFormat="1" ht="15" customHeight="1">
      <c r="A194" s="9">
        <v>2</v>
      </c>
      <c r="B194" s="9" t="s">
        <v>15</v>
      </c>
      <c r="C194" s="3"/>
      <c r="D194" s="7"/>
      <c r="E194" s="7"/>
      <c r="F194" s="9">
        <v>16</v>
      </c>
      <c r="G194" s="7"/>
      <c r="H194" s="7">
        <v>47</v>
      </c>
      <c r="I194" s="7">
        <f>SUM(J194:K194)</f>
        <v>746.2</v>
      </c>
      <c r="J194" s="9">
        <v>746.2</v>
      </c>
      <c r="K194" s="51"/>
      <c r="L194" s="5" t="s">
        <v>218</v>
      </c>
      <c r="M194" s="5">
        <v>56.6</v>
      </c>
      <c r="N194" s="5"/>
      <c r="O194" s="5"/>
      <c r="P194" s="5"/>
      <c r="Q194" s="5"/>
      <c r="R194" s="5"/>
      <c r="S194" s="5"/>
      <c r="T194" s="4"/>
      <c r="U194" s="4"/>
      <c r="V194" s="4"/>
      <c r="W194" s="4"/>
      <c r="X194" s="4"/>
      <c r="Y194" s="4"/>
      <c r="Z194" s="4"/>
      <c r="AA194" s="51">
        <v>422.9</v>
      </c>
    </row>
    <row r="195" spans="1:27" s="21" customFormat="1" ht="15" customHeight="1">
      <c r="A195" s="4">
        <f>SUM(A194)</f>
        <v>2</v>
      </c>
      <c r="B195" s="4" t="s">
        <v>38</v>
      </c>
      <c r="C195" s="3"/>
      <c r="D195" s="3"/>
      <c r="E195" s="3"/>
      <c r="F195" s="3">
        <f>SUM(F193:F194)</f>
        <v>23</v>
      </c>
      <c r="G195" s="3"/>
      <c r="H195" s="3">
        <f>SUM(H193:H194)</f>
        <v>60</v>
      </c>
      <c r="I195" s="41">
        <f>SUM(I193:I194)</f>
        <v>970.5</v>
      </c>
      <c r="J195" s="41">
        <f>SUM(J193:J194)</f>
        <v>970.5</v>
      </c>
      <c r="K195" s="20">
        <v>0</v>
      </c>
      <c r="L195" s="5" t="s">
        <v>218</v>
      </c>
      <c r="M195" s="41">
        <f>SUM(M193:M194)</f>
        <v>56.6</v>
      </c>
      <c r="N195" s="5"/>
      <c r="O195" s="5"/>
      <c r="P195" s="5"/>
      <c r="Q195" s="5"/>
      <c r="R195" s="5"/>
      <c r="S195" s="5"/>
      <c r="T195" s="4"/>
      <c r="U195" s="4"/>
      <c r="V195" s="4"/>
      <c r="W195" s="4"/>
      <c r="X195" s="4"/>
      <c r="Y195" s="4"/>
      <c r="Z195" s="4"/>
      <c r="AA195" s="20">
        <f>SUM(AA193:AA194)</f>
        <v>670.9</v>
      </c>
    </row>
    <row r="196" spans="1:27" s="21" customFormat="1" ht="15" customHeight="1">
      <c r="A196" s="4"/>
      <c r="B196" s="4"/>
      <c r="C196" s="3"/>
      <c r="D196" s="3"/>
      <c r="E196" s="3"/>
      <c r="F196" s="3"/>
      <c r="G196" s="3"/>
      <c r="H196" s="3"/>
      <c r="I196" s="41"/>
      <c r="J196" s="41"/>
      <c r="K196" s="20"/>
      <c r="L196" s="5"/>
      <c r="M196" s="41"/>
      <c r="N196" s="5"/>
      <c r="O196" s="5"/>
      <c r="P196" s="5"/>
      <c r="Q196" s="5"/>
      <c r="R196" s="5"/>
      <c r="S196" s="5"/>
      <c r="T196" s="4"/>
      <c r="U196" s="4"/>
      <c r="V196" s="4"/>
      <c r="W196" s="4"/>
      <c r="X196" s="4"/>
      <c r="Y196" s="4"/>
      <c r="Z196" s="4"/>
      <c r="AA196" s="20"/>
    </row>
    <row r="197" spans="1:27" s="21" customFormat="1" ht="15.75" customHeight="1">
      <c r="A197" s="4"/>
      <c r="B197" s="4" t="s">
        <v>39</v>
      </c>
      <c r="C197" s="3"/>
      <c r="D197" s="3"/>
      <c r="E197" s="3"/>
      <c r="F197" s="3"/>
      <c r="G197" s="3"/>
      <c r="H197" s="7"/>
      <c r="I197" s="19"/>
      <c r="J197" s="3"/>
      <c r="K197" s="20"/>
      <c r="L197" s="5" t="s">
        <v>218</v>
      </c>
      <c r="M197" s="5"/>
      <c r="N197" s="5"/>
      <c r="O197" s="5"/>
      <c r="P197" s="5"/>
      <c r="Q197" s="5"/>
      <c r="R197" s="5"/>
      <c r="S197" s="5"/>
      <c r="T197" s="4"/>
      <c r="U197" s="4"/>
      <c r="V197" s="4"/>
      <c r="W197" s="4"/>
      <c r="X197" s="4"/>
      <c r="Y197" s="4"/>
      <c r="Z197" s="4"/>
      <c r="AA197" s="4"/>
    </row>
    <row r="198" spans="1:27" s="21" customFormat="1" ht="15.75" customHeight="1">
      <c r="A198" s="9">
        <v>1</v>
      </c>
      <c r="B198" s="9" t="s">
        <v>16</v>
      </c>
      <c r="C198" s="3"/>
      <c r="D198" s="3"/>
      <c r="E198" s="3"/>
      <c r="F198" s="9">
        <v>12</v>
      </c>
      <c r="G198" s="3"/>
      <c r="H198" s="7">
        <v>27</v>
      </c>
      <c r="I198" s="7">
        <f aca="true" t="shared" si="8" ref="I198:I203">SUM(J198:K198)</f>
        <v>551.4</v>
      </c>
      <c r="J198" s="9">
        <v>551.4</v>
      </c>
      <c r="K198" s="51"/>
      <c r="L198" s="5" t="s">
        <v>218</v>
      </c>
      <c r="M198" s="5">
        <v>48.1</v>
      </c>
      <c r="N198" s="5"/>
      <c r="O198" s="5"/>
      <c r="P198" s="5"/>
      <c r="Q198" s="5"/>
      <c r="R198" s="5"/>
      <c r="S198" s="5"/>
      <c r="T198" s="4"/>
      <c r="U198" s="4"/>
      <c r="V198" s="4"/>
      <c r="W198" s="4"/>
      <c r="X198" s="4"/>
      <c r="Y198" s="4"/>
      <c r="Z198" s="4"/>
      <c r="AA198" s="9">
        <v>694.34</v>
      </c>
    </row>
    <row r="199" spans="1:27" s="21" customFormat="1" ht="15.75" customHeight="1">
      <c r="A199" s="9">
        <v>2</v>
      </c>
      <c r="B199" s="9" t="s">
        <v>17</v>
      </c>
      <c r="C199" s="3"/>
      <c r="D199" s="3"/>
      <c r="E199" s="3"/>
      <c r="F199" s="9">
        <v>12</v>
      </c>
      <c r="G199" s="3"/>
      <c r="H199" s="7">
        <v>34</v>
      </c>
      <c r="I199" s="7">
        <f t="shared" si="8"/>
        <v>567.3</v>
      </c>
      <c r="J199" s="9">
        <v>567.3</v>
      </c>
      <c r="K199" s="51"/>
      <c r="L199" s="5" t="s">
        <v>218</v>
      </c>
      <c r="M199" s="5">
        <v>48.2</v>
      </c>
      <c r="N199" s="5"/>
      <c r="O199" s="5"/>
      <c r="P199" s="5"/>
      <c r="Q199" s="5"/>
      <c r="R199" s="5"/>
      <c r="S199" s="5"/>
      <c r="T199" s="4"/>
      <c r="U199" s="4"/>
      <c r="V199" s="4"/>
      <c r="W199" s="4"/>
      <c r="X199" s="4"/>
      <c r="Y199" s="4"/>
      <c r="Z199" s="4"/>
      <c r="AA199" s="9">
        <v>704.06</v>
      </c>
    </row>
    <row r="200" spans="1:27" s="21" customFormat="1" ht="15.75" customHeight="1">
      <c r="A200" s="9">
        <v>3</v>
      </c>
      <c r="B200" s="9" t="s">
        <v>18</v>
      </c>
      <c r="C200" s="3"/>
      <c r="D200" s="3"/>
      <c r="E200" s="3"/>
      <c r="F200" s="9">
        <v>12</v>
      </c>
      <c r="G200" s="3"/>
      <c r="H200" s="7">
        <v>32</v>
      </c>
      <c r="I200" s="7">
        <f t="shared" si="8"/>
        <v>567.9</v>
      </c>
      <c r="J200" s="9">
        <v>567.9</v>
      </c>
      <c r="K200" s="51"/>
      <c r="L200" s="5" t="s">
        <v>218</v>
      </c>
      <c r="M200" s="5">
        <v>47.1</v>
      </c>
      <c r="N200" s="5"/>
      <c r="O200" s="5"/>
      <c r="P200" s="5"/>
      <c r="Q200" s="5"/>
      <c r="R200" s="5"/>
      <c r="S200" s="5"/>
      <c r="T200" s="4"/>
      <c r="U200" s="4"/>
      <c r="V200" s="4"/>
      <c r="W200" s="4"/>
      <c r="X200" s="4"/>
      <c r="Y200" s="4"/>
      <c r="Z200" s="4"/>
      <c r="AA200" s="9">
        <v>686.06</v>
      </c>
    </row>
    <row r="201" spans="1:27" s="21" customFormat="1" ht="15.75" customHeight="1">
      <c r="A201" s="9">
        <v>4</v>
      </c>
      <c r="B201" s="9" t="s">
        <v>19</v>
      </c>
      <c r="C201" s="3"/>
      <c r="D201" s="3"/>
      <c r="E201" s="3"/>
      <c r="F201" s="9">
        <v>12</v>
      </c>
      <c r="G201" s="3"/>
      <c r="H201" s="7">
        <v>37</v>
      </c>
      <c r="I201" s="7">
        <f t="shared" si="8"/>
        <v>572.5</v>
      </c>
      <c r="J201" s="9">
        <v>572.5</v>
      </c>
      <c r="K201" s="51"/>
      <c r="L201" s="5" t="s">
        <v>218</v>
      </c>
      <c r="M201" s="5">
        <v>47.8</v>
      </c>
      <c r="N201" s="5"/>
      <c r="O201" s="5"/>
      <c r="P201" s="5"/>
      <c r="Q201" s="5"/>
      <c r="R201" s="5"/>
      <c r="S201" s="5"/>
      <c r="T201" s="4"/>
      <c r="U201" s="4"/>
      <c r="V201" s="4"/>
      <c r="W201" s="4"/>
      <c r="X201" s="4"/>
      <c r="Y201" s="4"/>
      <c r="Z201" s="4"/>
      <c r="AA201" s="9">
        <v>702.58</v>
      </c>
    </row>
    <row r="202" spans="1:27" s="21" customFormat="1" ht="15.75" customHeight="1">
      <c r="A202" s="9">
        <v>5</v>
      </c>
      <c r="B202" s="9" t="s">
        <v>20</v>
      </c>
      <c r="C202" s="3"/>
      <c r="D202" s="3"/>
      <c r="E202" s="3"/>
      <c r="F202" s="9">
        <v>12</v>
      </c>
      <c r="G202" s="3"/>
      <c r="H202" s="7">
        <v>39</v>
      </c>
      <c r="I202" s="7">
        <f t="shared" si="8"/>
        <v>594.6</v>
      </c>
      <c r="J202" s="9">
        <v>594.6</v>
      </c>
      <c r="K202" s="51"/>
      <c r="L202" s="5" t="s">
        <v>218</v>
      </c>
      <c r="M202" s="5">
        <v>49.2</v>
      </c>
      <c r="N202" s="5"/>
      <c r="O202" s="5"/>
      <c r="P202" s="5"/>
      <c r="Q202" s="5"/>
      <c r="R202" s="5"/>
      <c r="S202" s="5"/>
      <c r="T202" s="4"/>
      <c r="U202" s="4"/>
      <c r="V202" s="4"/>
      <c r="W202" s="4"/>
      <c r="X202" s="4"/>
      <c r="Y202" s="4"/>
      <c r="Z202" s="4"/>
      <c r="AA202" s="51">
        <v>663.8</v>
      </c>
    </row>
    <row r="203" spans="1:27" s="21" customFormat="1" ht="15.75" customHeight="1">
      <c r="A203" s="9">
        <v>6</v>
      </c>
      <c r="B203" s="9" t="s">
        <v>21</v>
      </c>
      <c r="C203" s="3"/>
      <c r="D203" s="3"/>
      <c r="E203" s="3"/>
      <c r="F203" s="9">
        <v>18</v>
      </c>
      <c r="G203" s="3"/>
      <c r="H203" s="7">
        <v>46</v>
      </c>
      <c r="I203" s="7">
        <f t="shared" si="8"/>
        <v>872.5</v>
      </c>
      <c r="J203" s="9">
        <v>872.5</v>
      </c>
      <c r="K203" s="51"/>
      <c r="L203" s="5" t="s">
        <v>218</v>
      </c>
      <c r="M203" s="5">
        <v>73.6</v>
      </c>
      <c r="N203" s="5"/>
      <c r="O203" s="5"/>
      <c r="P203" s="5"/>
      <c r="Q203" s="5"/>
      <c r="R203" s="5"/>
      <c r="S203" s="5"/>
      <c r="T203" s="4"/>
      <c r="U203" s="4"/>
      <c r="V203" s="4"/>
      <c r="W203" s="4"/>
      <c r="X203" s="4"/>
      <c r="Y203" s="4"/>
      <c r="Z203" s="4"/>
      <c r="AA203" s="51">
        <v>689.6</v>
      </c>
    </row>
    <row r="204" spans="1:27" s="21" customFormat="1" ht="15.75" customHeight="1">
      <c r="A204" s="4">
        <f>SUM(A203)</f>
        <v>6</v>
      </c>
      <c r="B204" s="4" t="s">
        <v>40</v>
      </c>
      <c r="C204" s="3"/>
      <c r="D204" s="3"/>
      <c r="E204" s="3"/>
      <c r="F204" s="19">
        <f>SUM(F198:F203)</f>
        <v>78</v>
      </c>
      <c r="G204" s="3"/>
      <c r="H204" s="19">
        <f>SUM(H198:H203)</f>
        <v>215</v>
      </c>
      <c r="I204" s="41">
        <f>SUM(I198:I203)</f>
        <v>3726.2</v>
      </c>
      <c r="J204" s="4">
        <f>SUM(J198:J203)</f>
        <v>3726.2</v>
      </c>
      <c r="K204" s="52">
        <v>0</v>
      </c>
      <c r="L204" s="4"/>
      <c r="M204" s="63">
        <f>SUM(M198:M203)</f>
        <v>314</v>
      </c>
      <c r="N204" s="5"/>
      <c r="O204" s="5"/>
      <c r="P204" s="5"/>
      <c r="Q204" s="5"/>
      <c r="R204" s="5"/>
      <c r="S204" s="5"/>
      <c r="T204" s="4"/>
      <c r="U204" s="4"/>
      <c r="V204" s="4"/>
      <c r="W204" s="4"/>
      <c r="X204" s="4"/>
      <c r="Y204" s="4"/>
      <c r="Z204" s="4"/>
      <c r="AA204" s="52">
        <f>SUM(AA198:AA203)</f>
        <v>4140.4400000000005</v>
      </c>
    </row>
    <row r="205" spans="1:27" s="21" customFormat="1" ht="15.75" customHeight="1">
      <c r="A205" s="4"/>
      <c r="B205" s="4"/>
      <c r="C205" s="3"/>
      <c r="D205" s="3"/>
      <c r="E205" s="3"/>
      <c r="F205" s="19"/>
      <c r="G205" s="3"/>
      <c r="H205" s="19"/>
      <c r="I205" s="41"/>
      <c r="J205" s="4"/>
      <c r="K205" s="52"/>
      <c r="L205" s="4"/>
      <c r="M205" s="63"/>
      <c r="N205" s="5"/>
      <c r="O205" s="5"/>
      <c r="P205" s="5"/>
      <c r="Q205" s="5"/>
      <c r="R205" s="5"/>
      <c r="S205" s="5"/>
      <c r="T205" s="4"/>
      <c r="U205" s="4"/>
      <c r="V205" s="4"/>
      <c r="W205" s="4"/>
      <c r="X205" s="4"/>
      <c r="Y205" s="4"/>
      <c r="Z205" s="4"/>
      <c r="AA205" s="52"/>
    </row>
    <row r="206" spans="1:27" s="21" customFormat="1" ht="16.5" customHeight="1">
      <c r="A206" s="4"/>
      <c r="B206" s="4" t="s">
        <v>25</v>
      </c>
      <c r="C206" s="3"/>
      <c r="D206" s="3"/>
      <c r="E206" s="3"/>
      <c r="F206" s="3"/>
      <c r="G206" s="3"/>
      <c r="H206" s="7"/>
      <c r="I206" s="19"/>
      <c r="J206" s="3"/>
      <c r="K206" s="20"/>
      <c r="L206" s="4"/>
      <c r="M206" s="5"/>
      <c r="N206" s="5"/>
      <c r="O206" s="5"/>
      <c r="P206" s="5"/>
      <c r="Q206" s="5"/>
      <c r="R206" s="5"/>
      <c r="S206" s="5"/>
      <c r="T206" s="4"/>
      <c r="U206" s="4"/>
      <c r="V206" s="4"/>
      <c r="W206" s="4"/>
      <c r="X206" s="4"/>
      <c r="Y206" s="4"/>
      <c r="Z206" s="4"/>
      <c r="AA206" s="4"/>
    </row>
    <row r="207" spans="1:27" s="21" customFormat="1" ht="16.5" customHeight="1">
      <c r="A207" s="9">
        <v>1</v>
      </c>
      <c r="B207" s="9" t="s">
        <v>22</v>
      </c>
      <c r="C207" s="3"/>
      <c r="D207" s="3"/>
      <c r="E207" s="3"/>
      <c r="F207" s="9">
        <v>12</v>
      </c>
      <c r="G207" s="3"/>
      <c r="H207" s="7">
        <v>26</v>
      </c>
      <c r="I207" s="7">
        <f>SUM(J207:K207)</f>
        <v>518.4</v>
      </c>
      <c r="J207" s="9">
        <v>518.4</v>
      </c>
      <c r="K207" s="51"/>
      <c r="L207" s="5" t="s">
        <v>218</v>
      </c>
      <c r="M207" s="5">
        <v>42.9</v>
      </c>
      <c r="N207" s="5"/>
      <c r="O207" s="5"/>
      <c r="P207" s="5"/>
      <c r="Q207" s="5"/>
      <c r="R207" s="5"/>
      <c r="S207" s="5"/>
      <c r="T207" s="4"/>
      <c r="U207" s="4"/>
      <c r="V207" s="4"/>
      <c r="W207" s="4"/>
      <c r="X207" s="4"/>
      <c r="Y207" s="4"/>
      <c r="Z207" s="4"/>
      <c r="AA207" s="51">
        <v>630.1</v>
      </c>
    </row>
    <row r="208" spans="1:27" s="21" customFormat="1" ht="16.5" customHeight="1">
      <c r="A208" s="9">
        <v>2</v>
      </c>
      <c r="B208" s="9" t="s">
        <v>23</v>
      </c>
      <c r="C208" s="3"/>
      <c r="D208" s="3"/>
      <c r="E208" s="3"/>
      <c r="F208" s="9">
        <v>12</v>
      </c>
      <c r="G208" s="3"/>
      <c r="H208" s="7">
        <v>31</v>
      </c>
      <c r="I208" s="7">
        <f>SUM(J208:K208)</f>
        <v>511.1</v>
      </c>
      <c r="J208" s="9">
        <v>511.1</v>
      </c>
      <c r="K208" s="51"/>
      <c r="L208" s="5" t="s">
        <v>218</v>
      </c>
      <c r="M208" s="5">
        <v>45.6</v>
      </c>
      <c r="N208" s="5"/>
      <c r="O208" s="5"/>
      <c r="P208" s="5"/>
      <c r="Q208" s="5"/>
      <c r="R208" s="5"/>
      <c r="S208" s="5"/>
      <c r="T208" s="4"/>
      <c r="U208" s="4"/>
      <c r="V208" s="4"/>
      <c r="W208" s="4"/>
      <c r="X208" s="4"/>
      <c r="Y208" s="4"/>
      <c r="Z208" s="4"/>
      <c r="AA208" s="51">
        <v>633.2</v>
      </c>
    </row>
    <row r="209" spans="1:27" s="21" customFormat="1" ht="16.5" customHeight="1">
      <c r="A209" s="9">
        <v>3</v>
      </c>
      <c r="B209" s="9" t="s">
        <v>24</v>
      </c>
      <c r="C209" s="3"/>
      <c r="D209" s="3"/>
      <c r="E209" s="3"/>
      <c r="F209" s="9">
        <v>12</v>
      </c>
      <c r="G209" s="3"/>
      <c r="H209" s="7">
        <v>26</v>
      </c>
      <c r="I209" s="8">
        <f>SUM(J209:K209)</f>
        <v>505.09999999999997</v>
      </c>
      <c r="J209" s="31">
        <v>475.2</v>
      </c>
      <c r="K209" s="51">
        <v>29.9</v>
      </c>
      <c r="L209" s="5" t="s">
        <v>218</v>
      </c>
      <c r="M209" s="5">
        <v>47.1</v>
      </c>
      <c r="N209" s="5"/>
      <c r="O209" s="5"/>
      <c r="P209" s="5"/>
      <c r="Q209" s="5"/>
      <c r="R209" s="5"/>
      <c r="S209" s="5"/>
      <c r="T209" s="4"/>
      <c r="U209" s="4"/>
      <c r="V209" s="4"/>
      <c r="W209" s="4"/>
      <c r="X209" s="4"/>
      <c r="Y209" s="4"/>
      <c r="Z209" s="4"/>
      <c r="AA209" s="51">
        <v>630</v>
      </c>
    </row>
    <row r="210" spans="1:27" s="21" customFormat="1" ht="16.5" customHeight="1">
      <c r="A210" s="4">
        <f>SUM(A209)</f>
        <v>3</v>
      </c>
      <c r="B210" s="4" t="s">
        <v>41</v>
      </c>
      <c r="C210" s="3"/>
      <c r="D210" s="3"/>
      <c r="E210" s="3"/>
      <c r="F210" s="19">
        <f>SUM(F207:F209)</f>
        <v>36</v>
      </c>
      <c r="G210" s="3"/>
      <c r="H210" s="19">
        <f>SUM(H207:H209)</f>
        <v>83</v>
      </c>
      <c r="I210" s="41">
        <f>SUM(I207:I209)</f>
        <v>1534.6</v>
      </c>
      <c r="J210" s="41">
        <f>SUM(J207:J209)</f>
        <v>1504.7</v>
      </c>
      <c r="K210" s="20">
        <f>SUM(K207:K209)</f>
        <v>29.9</v>
      </c>
      <c r="L210" s="5" t="s">
        <v>218</v>
      </c>
      <c r="M210" s="20">
        <f>SUM(M207:M209)</f>
        <v>135.6</v>
      </c>
      <c r="N210" s="5"/>
      <c r="O210" s="5"/>
      <c r="P210" s="5"/>
      <c r="Q210" s="5"/>
      <c r="R210" s="5"/>
      <c r="S210" s="5"/>
      <c r="T210" s="4"/>
      <c r="U210" s="4"/>
      <c r="V210" s="4"/>
      <c r="W210" s="4"/>
      <c r="X210" s="4"/>
      <c r="Y210" s="4"/>
      <c r="Z210" s="4"/>
      <c r="AA210" s="20">
        <f>SUM(AA207:AA209)</f>
        <v>1893.3000000000002</v>
      </c>
    </row>
    <row r="211" spans="1:27" s="21" customFormat="1" ht="15" customHeight="1">
      <c r="A211" s="4"/>
      <c r="B211" s="4"/>
      <c r="C211" s="3"/>
      <c r="D211" s="3"/>
      <c r="E211" s="3"/>
      <c r="F211" s="19"/>
      <c r="G211" s="3"/>
      <c r="H211" s="19"/>
      <c r="I211" s="41"/>
      <c r="J211" s="41"/>
      <c r="K211" s="20"/>
      <c r="L211" s="5"/>
      <c r="M211" s="20"/>
      <c r="N211" s="5"/>
      <c r="O211" s="5"/>
      <c r="P211" s="5"/>
      <c r="Q211" s="5"/>
      <c r="R211" s="5"/>
      <c r="S211" s="5"/>
      <c r="T211" s="4"/>
      <c r="U211" s="4"/>
      <c r="V211" s="4"/>
      <c r="W211" s="4"/>
      <c r="X211" s="4"/>
      <c r="Y211" s="4"/>
      <c r="Z211" s="4"/>
      <c r="AA211" s="20"/>
    </row>
    <row r="212" spans="1:27" s="21" customFormat="1" ht="25.5">
      <c r="A212" s="9">
        <v>1</v>
      </c>
      <c r="B212" s="35" t="s">
        <v>0</v>
      </c>
      <c r="C212" s="3"/>
      <c r="D212" s="3"/>
      <c r="E212" s="3"/>
      <c r="F212" s="7">
        <v>36</v>
      </c>
      <c r="G212" s="3"/>
      <c r="H212" s="7">
        <v>106</v>
      </c>
      <c r="I212" s="7">
        <f>SUM(J212:K212)</f>
        <v>2079.05</v>
      </c>
      <c r="J212" s="5">
        <v>2079.05</v>
      </c>
      <c r="K212" s="53"/>
      <c r="L212" s="35" t="s">
        <v>224</v>
      </c>
      <c r="M212" s="5">
        <v>197.2</v>
      </c>
      <c r="N212" s="5"/>
      <c r="O212" s="5"/>
      <c r="P212" s="5"/>
      <c r="Q212" s="5"/>
      <c r="R212" s="5"/>
      <c r="S212" s="5"/>
      <c r="T212" s="4"/>
      <c r="U212" s="4"/>
      <c r="V212" s="4"/>
      <c r="W212" s="4"/>
      <c r="X212" s="4"/>
      <c r="Y212" s="4"/>
      <c r="Z212" s="4"/>
      <c r="AA212" s="51">
        <v>975.3</v>
      </c>
    </row>
    <row r="213" spans="1:27" s="15" customFormat="1" ht="15">
      <c r="A213" s="4">
        <f>SUM(A212)</f>
        <v>1</v>
      </c>
      <c r="B213" s="3" t="s">
        <v>189</v>
      </c>
      <c r="C213" s="3"/>
      <c r="D213" s="3"/>
      <c r="E213" s="3"/>
      <c r="F213" s="3">
        <f>SUM(F212)</f>
        <v>36</v>
      </c>
      <c r="G213" s="3"/>
      <c r="H213" s="3">
        <f>SUM(H212)</f>
        <v>106</v>
      </c>
      <c r="I213" s="20">
        <f>SUM(I212)</f>
        <v>2079.05</v>
      </c>
      <c r="J213" s="3">
        <f>SUM(J212)</f>
        <v>2079.05</v>
      </c>
      <c r="K213" s="20">
        <f>SUM(K212)</f>
        <v>0</v>
      </c>
      <c r="L213" s="5"/>
      <c r="M213" s="20">
        <f>SUM(M212)</f>
        <v>197.2</v>
      </c>
      <c r="N213" s="5"/>
      <c r="O213" s="5"/>
      <c r="P213" s="5"/>
      <c r="Q213" s="5"/>
      <c r="R213" s="5"/>
      <c r="S213" s="5"/>
      <c r="T213" s="16"/>
      <c r="U213" s="16"/>
      <c r="V213" s="16"/>
      <c r="W213" s="16"/>
      <c r="X213" s="16"/>
      <c r="Y213" s="16"/>
      <c r="Z213" s="16"/>
      <c r="AA213" s="20">
        <f>SUM(AA212)</f>
        <v>975.3</v>
      </c>
    </row>
    <row r="214" spans="1:34" s="15" customFormat="1" ht="30.75" customHeight="1">
      <c r="A214" s="16">
        <f>SUM(A213,A210,A204,A195,A190)</f>
        <v>22</v>
      </c>
      <c r="B214" s="112" t="s">
        <v>1</v>
      </c>
      <c r="C214" s="92"/>
      <c r="D214" s="92"/>
      <c r="E214" s="92"/>
      <c r="F214" s="16">
        <f>SUM(F213,F210,F204,F195,F190)</f>
        <v>346</v>
      </c>
      <c r="G214" s="16"/>
      <c r="H214" s="16">
        <f>SUM(H213,H210,H204,H195,H190)</f>
        <v>754</v>
      </c>
      <c r="I214" s="49">
        <f>SUM(I213,I210,I204,I195,I190)</f>
        <v>16201.649999999998</v>
      </c>
      <c r="J214" s="49">
        <f>SUM(J213,J210,J204,J195,J190)</f>
        <v>16171.75</v>
      </c>
      <c r="K214" s="49">
        <f>SUM(K213,K210,K204,K195,K190)</f>
        <v>29.9</v>
      </c>
      <c r="L214" s="5"/>
      <c r="M214" s="49">
        <f>SUM(M213,M210,M204,M195,M190)</f>
        <v>1464.56</v>
      </c>
      <c r="N214" s="5">
        <v>16208.41</v>
      </c>
      <c r="O214" s="5"/>
      <c r="P214" s="5"/>
      <c r="Q214" s="5"/>
      <c r="R214" s="5"/>
      <c r="S214" s="5"/>
      <c r="T214" s="16"/>
      <c r="U214" s="16"/>
      <c r="V214" s="49">
        <f>SUM(I214-N214)</f>
        <v>-6.760000000002037</v>
      </c>
      <c r="W214" s="16"/>
      <c r="X214" s="16"/>
      <c r="Y214" s="16"/>
      <c r="Z214" s="16"/>
      <c r="AA214" s="49">
        <f>SUM(AA213,AA210,AA204,AA195,AA190)</f>
        <v>15103.36</v>
      </c>
      <c r="AH214" s="66"/>
    </row>
    <row r="215" spans="1:27" s="21" customFormat="1" ht="21.75" customHeight="1">
      <c r="A215" s="103" t="s">
        <v>2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32"/>
      <c r="M215" s="5"/>
      <c r="N215" s="5"/>
      <c r="O215" s="5"/>
      <c r="P215" s="5"/>
      <c r="Q215" s="5"/>
      <c r="R215" s="5"/>
      <c r="S215" s="5"/>
      <c r="T215" s="4"/>
      <c r="U215" s="4"/>
      <c r="V215" s="4"/>
      <c r="W215" s="4"/>
      <c r="X215" s="4"/>
      <c r="Y215" s="4"/>
      <c r="Z215" s="4"/>
      <c r="AA215" s="4"/>
    </row>
    <row r="216" spans="1:27" ht="21.75" customHeight="1">
      <c r="A216" s="4"/>
      <c r="B216" s="4" t="s">
        <v>42</v>
      </c>
      <c r="C216" s="4"/>
      <c r="D216" s="4"/>
      <c r="E216" s="4"/>
      <c r="F216" s="4"/>
      <c r="G216" s="4"/>
      <c r="H216" s="4"/>
      <c r="I216" s="4"/>
      <c r="J216" s="4"/>
      <c r="K216" s="52"/>
      <c r="L216" s="4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21.75" customHeight="1">
      <c r="A217" s="5">
        <v>1</v>
      </c>
      <c r="B217" s="5" t="s">
        <v>43</v>
      </c>
      <c r="C217" s="5"/>
      <c r="D217" s="5"/>
      <c r="E217" s="5"/>
      <c r="F217" s="5">
        <v>18</v>
      </c>
      <c r="G217" s="5"/>
      <c r="H217" s="9">
        <v>25</v>
      </c>
      <c r="I217" s="7">
        <f>SUM(J217:K217)</f>
        <v>860.1</v>
      </c>
      <c r="J217" s="5">
        <v>860.1</v>
      </c>
      <c r="K217" s="53"/>
      <c r="L217" s="35" t="s">
        <v>224</v>
      </c>
      <c r="M217" s="5">
        <v>89.2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>
        <v>988.68</v>
      </c>
    </row>
    <row r="218" spans="1:27" s="15" customFormat="1" ht="21.75" customHeight="1">
      <c r="A218" s="5">
        <v>2</v>
      </c>
      <c r="B218" s="5" t="s">
        <v>44</v>
      </c>
      <c r="C218" s="5"/>
      <c r="D218" s="5"/>
      <c r="E218" s="5"/>
      <c r="F218" s="5">
        <v>18</v>
      </c>
      <c r="G218" s="5"/>
      <c r="H218" s="9">
        <v>51</v>
      </c>
      <c r="I218" s="7">
        <f>SUM(J218:K218)</f>
        <v>979.5</v>
      </c>
      <c r="J218" s="5">
        <v>979.5</v>
      </c>
      <c r="K218" s="53"/>
      <c r="L218" s="5" t="s">
        <v>218</v>
      </c>
      <c r="M218" s="5">
        <v>90.2</v>
      </c>
      <c r="N218" s="5"/>
      <c r="O218" s="5"/>
      <c r="P218" s="5"/>
      <c r="Q218" s="5"/>
      <c r="R218" s="5"/>
      <c r="S218" s="5"/>
      <c r="T218" s="16"/>
      <c r="U218" s="16"/>
      <c r="V218" s="16"/>
      <c r="W218" s="16"/>
      <c r="X218" s="16"/>
      <c r="Y218" s="16"/>
      <c r="Z218" s="16"/>
      <c r="AA218" s="51">
        <v>1194.6</v>
      </c>
    </row>
    <row r="219" spans="1:27" s="15" customFormat="1" ht="21.75" customHeight="1">
      <c r="A219" s="16">
        <f>SUM(A218)</f>
        <v>2</v>
      </c>
      <c r="B219" s="28" t="s">
        <v>45</v>
      </c>
      <c r="C219" s="16"/>
      <c r="D219" s="16"/>
      <c r="E219" s="16"/>
      <c r="F219" s="16">
        <v>36</v>
      </c>
      <c r="G219" s="16"/>
      <c r="H219" s="16">
        <f>SUM(H217:H218)</f>
        <v>76</v>
      </c>
      <c r="I219" s="16">
        <f>SUM(I217:I218)</f>
        <v>1839.6</v>
      </c>
      <c r="J219" s="16">
        <f>SUM(J217:J218)</f>
        <v>1839.6</v>
      </c>
      <c r="K219" s="49">
        <v>0</v>
      </c>
      <c r="L219" s="16"/>
      <c r="M219" s="16">
        <f>SUM(M217:M218)</f>
        <v>179.4</v>
      </c>
      <c r="N219" s="5"/>
      <c r="O219" s="5"/>
      <c r="P219" s="5"/>
      <c r="Q219" s="5"/>
      <c r="R219" s="5"/>
      <c r="S219" s="5"/>
      <c r="T219" s="16"/>
      <c r="U219" s="16"/>
      <c r="V219" s="16"/>
      <c r="W219" s="16"/>
      <c r="X219" s="16"/>
      <c r="Y219" s="16"/>
      <c r="Z219" s="16"/>
      <c r="AA219" s="16">
        <f>SUM(AA217:AA218)</f>
        <v>2183.2799999999997</v>
      </c>
    </row>
    <row r="220" spans="1:27" ht="14.25" customHeight="1">
      <c r="A220" s="113" t="s">
        <v>4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5"/>
      <c r="B221" s="4" t="s">
        <v>210</v>
      </c>
      <c r="C221" s="5"/>
      <c r="D221" s="5"/>
      <c r="E221" s="5"/>
      <c r="F221" s="5"/>
      <c r="G221" s="5"/>
      <c r="H221" s="9"/>
      <c r="I221" s="5"/>
      <c r="J221" s="5"/>
      <c r="K221" s="53"/>
      <c r="L221" s="5" t="s">
        <v>218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>
        <v>1</v>
      </c>
      <c r="B222" s="5" t="s">
        <v>195</v>
      </c>
      <c r="C222" s="5">
        <v>1968</v>
      </c>
      <c r="D222" s="5">
        <v>2</v>
      </c>
      <c r="E222" s="5"/>
      <c r="F222" s="5">
        <v>8</v>
      </c>
      <c r="G222" s="5"/>
      <c r="H222" s="9">
        <v>27</v>
      </c>
      <c r="I222" s="7">
        <f aca="true" t="shared" si="9" ref="I222:I242">SUM(J222:K222)</f>
        <v>309.9</v>
      </c>
      <c r="J222" s="5">
        <v>309.9</v>
      </c>
      <c r="K222" s="53"/>
      <c r="L222" s="5" t="s">
        <v>218</v>
      </c>
      <c r="M222" s="5">
        <v>30.1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3">
        <v>389.9</v>
      </c>
    </row>
    <row r="223" spans="1:27" ht="12.75">
      <c r="A223" s="5">
        <v>2</v>
      </c>
      <c r="B223" s="5" t="s">
        <v>196</v>
      </c>
      <c r="C223" s="5">
        <v>1969</v>
      </c>
      <c r="D223" s="5">
        <v>2</v>
      </c>
      <c r="E223" s="5"/>
      <c r="F223" s="5">
        <v>8</v>
      </c>
      <c r="G223" s="5"/>
      <c r="H223" s="9">
        <v>20</v>
      </c>
      <c r="I223" s="7">
        <f t="shared" si="9"/>
        <v>388.9</v>
      </c>
      <c r="J223" s="5">
        <v>388.9</v>
      </c>
      <c r="K223" s="53"/>
      <c r="L223" s="5" t="s">
        <v>218</v>
      </c>
      <c r="M223" s="5">
        <v>48.6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3">
        <v>512.56</v>
      </c>
    </row>
    <row r="224" spans="1:27" ht="12.75">
      <c r="A224" s="5">
        <v>3</v>
      </c>
      <c r="B224" s="5" t="s">
        <v>197</v>
      </c>
      <c r="C224" s="5">
        <v>1982</v>
      </c>
      <c r="D224" s="5">
        <v>3</v>
      </c>
      <c r="E224" s="5"/>
      <c r="F224" s="5">
        <v>18</v>
      </c>
      <c r="G224" s="5"/>
      <c r="H224" s="9">
        <v>36</v>
      </c>
      <c r="I224" s="7">
        <f t="shared" si="9"/>
        <v>834.7</v>
      </c>
      <c r="J224" s="5">
        <v>834.7</v>
      </c>
      <c r="K224" s="53"/>
      <c r="L224" s="5" t="s">
        <v>218</v>
      </c>
      <c r="M224" s="5">
        <v>85.7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3">
        <v>415.14</v>
      </c>
    </row>
    <row r="225" spans="1:27" ht="12.75">
      <c r="A225" s="5">
        <v>4</v>
      </c>
      <c r="B225" s="5" t="s">
        <v>198</v>
      </c>
      <c r="C225" s="5">
        <v>1982</v>
      </c>
      <c r="D225" s="5">
        <v>3</v>
      </c>
      <c r="E225" s="5"/>
      <c r="F225" s="5">
        <v>18</v>
      </c>
      <c r="G225" s="5"/>
      <c r="H225" s="9">
        <v>31</v>
      </c>
      <c r="I225" s="7">
        <f t="shared" si="9"/>
        <v>821.1</v>
      </c>
      <c r="J225" s="5">
        <v>821.1</v>
      </c>
      <c r="K225" s="53"/>
      <c r="L225" s="5" t="s">
        <v>218</v>
      </c>
      <c r="M225" s="36">
        <v>93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3">
        <v>422.44</v>
      </c>
    </row>
    <row r="226" spans="1:27" ht="12.75">
      <c r="A226" s="5">
        <v>5</v>
      </c>
      <c r="B226" s="5" t="s">
        <v>199</v>
      </c>
      <c r="C226" s="5">
        <v>1989</v>
      </c>
      <c r="D226" s="5">
        <v>3</v>
      </c>
      <c r="E226" s="5"/>
      <c r="F226" s="5">
        <v>18</v>
      </c>
      <c r="G226" s="5"/>
      <c r="H226" s="9">
        <v>45</v>
      </c>
      <c r="I226" s="7">
        <f t="shared" si="9"/>
        <v>847.1</v>
      </c>
      <c r="J226" s="5">
        <v>847.1</v>
      </c>
      <c r="K226" s="53"/>
      <c r="L226" s="5" t="s">
        <v>218</v>
      </c>
      <c r="M226" s="36">
        <v>93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3">
        <v>720.6</v>
      </c>
    </row>
    <row r="227" spans="1:27" ht="12.75">
      <c r="A227" s="5">
        <v>6</v>
      </c>
      <c r="B227" s="5" t="s">
        <v>200</v>
      </c>
      <c r="C227" s="5">
        <v>1986</v>
      </c>
      <c r="D227" s="5">
        <v>3</v>
      </c>
      <c r="E227" s="5"/>
      <c r="F227" s="5">
        <v>36</v>
      </c>
      <c r="G227" s="5"/>
      <c r="H227" s="9">
        <v>80</v>
      </c>
      <c r="I227" s="7">
        <f t="shared" si="9"/>
        <v>1858.8</v>
      </c>
      <c r="J227" s="5">
        <v>1858.8</v>
      </c>
      <c r="K227" s="53"/>
      <c r="L227" s="5" t="s">
        <v>218</v>
      </c>
      <c r="M227" s="5">
        <v>154.7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3">
        <v>917.1</v>
      </c>
    </row>
    <row r="228" spans="1:27" ht="12.75">
      <c r="A228" s="5">
        <v>7</v>
      </c>
      <c r="B228" s="5" t="s">
        <v>201</v>
      </c>
      <c r="C228" s="5">
        <v>1984</v>
      </c>
      <c r="D228" s="5">
        <v>3</v>
      </c>
      <c r="E228" s="5"/>
      <c r="F228" s="5">
        <v>36</v>
      </c>
      <c r="G228" s="5"/>
      <c r="H228" s="9">
        <v>92</v>
      </c>
      <c r="I228" s="7">
        <f t="shared" si="9"/>
        <v>1863.6</v>
      </c>
      <c r="J228" s="36">
        <v>1863.6</v>
      </c>
      <c r="K228" s="53"/>
      <c r="L228" s="5" t="s">
        <v>218</v>
      </c>
      <c r="M228" s="5">
        <v>153.8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3">
        <v>916.1</v>
      </c>
    </row>
    <row r="229" spans="1:27" ht="12.75">
      <c r="A229" s="5">
        <v>8</v>
      </c>
      <c r="B229" s="5" t="s">
        <v>202</v>
      </c>
      <c r="C229" s="5">
        <v>1973</v>
      </c>
      <c r="D229" s="5">
        <v>2</v>
      </c>
      <c r="E229" s="5"/>
      <c r="F229" s="5">
        <v>12</v>
      </c>
      <c r="G229" s="5"/>
      <c r="H229" s="9">
        <v>25</v>
      </c>
      <c r="I229" s="7">
        <f t="shared" si="9"/>
        <v>571.7</v>
      </c>
      <c r="J229" s="5">
        <v>571.7</v>
      </c>
      <c r="K229" s="53"/>
      <c r="L229" s="5" t="s">
        <v>218</v>
      </c>
      <c r="M229" s="5">
        <v>51.5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3">
        <v>402.42</v>
      </c>
    </row>
    <row r="230" spans="1:27" ht="12.75">
      <c r="A230" s="5">
        <v>9</v>
      </c>
      <c r="B230" s="5" t="s">
        <v>203</v>
      </c>
      <c r="C230" s="5">
        <v>1976</v>
      </c>
      <c r="D230" s="5">
        <v>2</v>
      </c>
      <c r="E230" s="5"/>
      <c r="F230" s="5">
        <v>12</v>
      </c>
      <c r="G230" s="5"/>
      <c r="H230" s="9">
        <v>27</v>
      </c>
      <c r="I230" s="7">
        <f t="shared" si="9"/>
        <v>565.5</v>
      </c>
      <c r="J230" s="5">
        <v>565.5</v>
      </c>
      <c r="K230" s="53"/>
      <c r="L230" s="5" t="s">
        <v>218</v>
      </c>
      <c r="M230" s="5">
        <v>48.5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3">
        <v>371.85</v>
      </c>
    </row>
    <row r="231" spans="1:27" ht="12.75">
      <c r="A231" s="5">
        <v>10</v>
      </c>
      <c r="B231" s="5" t="s">
        <v>204</v>
      </c>
      <c r="C231" s="5">
        <v>1980</v>
      </c>
      <c r="D231" s="5">
        <v>3</v>
      </c>
      <c r="E231" s="5"/>
      <c r="F231" s="5">
        <v>24</v>
      </c>
      <c r="G231" s="5"/>
      <c r="H231" s="9">
        <v>55</v>
      </c>
      <c r="I231" s="8">
        <f t="shared" si="9"/>
        <v>1171.5</v>
      </c>
      <c r="J231" s="36">
        <v>1171.5</v>
      </c>
      <c r="K231" s="53"/>
      <c r="L231" s="5" t="s">
        <v>218</v>
      </c>
      <c r="M231" s="5">
        <v>100.2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3">
        <v>1054.44</v>
      </c>
    </row>
    <row r="232" spans="1:27" ht="12.75">
      <c r="A232" s="5">
        <v>11</v>
      </c>
      <c r="B232" s="5" t="s">
        <v>205</v>
      </c>
      <c r="C232" s="5">
        <v>1979</v>
      </c>
      <c r="D232" s="5">
        <v>3</v>
      </c>
      <c r="E232" s="5"/>
      <c r="F232" s="5">
        <v>18</v>
      </c>
      <c r="G232" s="5"/>
      <c r="H232" s="9">
        <v>45</v>
      </c>
      <c r="I232" s="8">
        <f t="shared" si="9"/>
        <v>841</v>
      </c>
      <c r="J232" s="36">
        <v>841</v>
      </c>
      <c r="K232" s="53"/>
      <c r="L232" s="5" t="s">
        <v>218</v>
      </c>
      <c r="M232" s="5">
        <v>71.4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3">
        <v>719.96</v>
      </c>
    </row>
    <row r="233" spans="1:27" ht="12.75">
      <c r="A233" s="5">
        <v>12</v>
      </c>
      <c r="B233" s="5" t="s">
        <v>206</v>
      </c>
      <c r="C233" s="5">
        <v>1979</v>
      </c>
      <c r="D233" s="5">
        <v>3</v>
      </c>
      <c r="E233" s="5"/>
      <c r="F233" s="5">
        <v>18</v>
      </c>
      <c r="G233" s="5"/>
      <c r="H233" s="9">
        <v>34</v>
      </c>
      <c r="I233" s="7">
        <f t="shared" si="9"/>
        <v>846.2</v>
      </c>
      <c r="J233" s="5">
        <v>846.2</v>
      </c>
      <c r="K233" s="53"/>
      <c r="L233" s="5" t="s">
        <v>218</v>
      </c>
      <c r="M233" s="5">
        <v>79.1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3">
        <v>740.06</v>
      </c>
    </row>
    <row r="234" spans="1:27" ht="12.75">
      <c r="A234" s="5">
        <v>13</v>
      </c>
      <c r="B234" s="5" t="s">
        <v>207</v>
      </c>
      <c r="C234" s="5">
        <v>1980</v>
      </c>
      <c r="D234" s="5">
        <v>3</v>
      </c>
      <c r="E234" s="5"/>
      <c r="F234" s="5">
        <v>24</v>
      </c>
      <c r="G234" s="5"/>
      <c r="H234" s="9">
        <v>56</v>
      </c>
      <c r="I234" s="7">
        <f t="shared" si="9"/>
        <v>1155.7</v>
      </c>
      <c r="J234" s="5">
        <v>1155.7</v>
      </c>
      <c r="K234" s="53"/>
      <c r="L234" s="4"/>
      <c r="M234" s="5">
        <v>101.2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3">
        <v>540.68</v>
      </c>
    </row>
    <row r="235" spans="1:27" s="21" customFormat="1" ht="12.75">
      <c r="A235" s="5">
        <v>14</v>
      </c>
      <c r="B235" s="5" t="s">
        <v>208</v>
      </c>
      <c r="C235" s="5">
        <v>1989</v>
      </c>
      <c r="D235" s="5">
        <v>3</v>
      </c>
      <c r="E235" s="5"/>
      <c r="F235" s="5">
        <v>18</v>
      </c>
      <c r="G235" s="5"/>
      <c r="H235" s="9">
        <v>47</v>
      </c>
      <c r="I235" s="8">
        <f t="shared" si="9"/>
        <v>935.3</v>
      </c>
      <c r="J235" s="36">
        <v>935.3</v>
      </c>
      <c r="K235" s="53"/>
      <c r="L235" s="5" t="s">
        <v>218</v>
      </c>
      <c r="M235" s="9">
        <v>88.2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51">
        <v>777.16</v>
      </c>
    </row>
    <row r="236" spans="1:27" ht="12.75">
      <c r="A236" s="4"/>
      <c r="B236" s="4" t="s">
        <v>209</v>
      </c>
      <c r="C236" s="4"/>
      <c r="D236" s="4"/>
      <c r="E236" s="4"/>
      <c r="F236" s="4"/>
      <c r="G236" s="4"/>
      <c r="H236" s="9"/>
      <c r="I236" s="4"/>
      <c r="J236" s="4"/>
      <c r="K236" s="52"/>
      <c r="L236" s="4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3"/>
    </row>
    <row r="237" spans="1:27" ht="12.75">
      <c r="A237" s="5">
        <v>15</v>
      </c>
      <c r="B237" s="5" t="s">
        <v>43</v>
      </c>
      <c r="C237" s="5"/>
      <c r="D237" s="5"/>
      <c r="E237" s="5"/>
      <c r="F237" s="5">
        <v>8</v>
      </c>
      <c r="G237" s="5"/>
      <c r="H237" s="9">
        <v>17</v>
      </c>
      <c r="I237" s="8">
        <f t="shared" si="9"/>
        <v>361.7</v>
      </c>
      <c r="J237" s="5">
        <v>361.7</v>
      </c>
      <c r="K237" s="53"/>
      <c r="L237" s="5" t="s">
        <v>218</v>
      </c>
      <c r="M237" s="5">
        <v>45.4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3">
        <v>507</v>
      </c>
    </row>
    <row r="238" spans="1:27" s="21" customFormat="1" ht="12.75">
      <c r="A238" s="5">
        <v>16</v>
      </c>
      <c r="B238" s="5" t="s">
        <v>24</v>
      </c>
      <c r="C238" s="5"/>
      <c r="D238" s="5"/>
      <c r="E238" s="5"/>
      <c r="F238" s="5">
        <v>8</v>
      </c>
      <c r="G238" s="5"/>
      <c r="H238" s="9">
        <v>30</v>
      </c>
      <c r="I238" s="8">
        <f t="shared" si="9"/>
        <v>373.7</v>
      </c>
      <c r="J238" s="5">
        <v>373.7</v>
      </c>
      <c r="K238" s="53"/>
      <c r="L238" s="5" t="s">
        <v>218</v>
      </c>
      <c r="M238" s="9">
        <v>43.4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51">
        <v>490.9</v>
      </c>
    </row>
    <row r="239" spans="1:27" ht="12.75">
      <c r="A239" s="5"/>
      <c r="B239" s="4" t="s">
        <v>213</v>
      </c>
      <c r="C239" s="4"/>
      <c r="D239" s="4"/>
      <c r="E239" s="4"/>
      <c r="F239" s="4"/>
      <c r="G239" s="4"/>
      <c r="H239" s="9"/>
      <c r="I239" s="4"/>
      <c r="J239" s="4"/>
      <c r="K239" s="52"/>
      <c r="L239" s="5" t="s">
        <v>218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3"/>
    </row>
    <row r="240" spans="1:27" ht="12.75">
      <c r="A240" s="5">
        <v>17</v>
      </c>
      <c r="B240" s="5" t="s">
        <v>215</v>
      </c>
      <c r="C240" s="5"/>
      <c r="D240" s="5"/>
      <c r="E240" s="5"/>
      <c r="F240" s="5">
        <v>18</v>
      </c>
      <c r="G240" s="5"/>
      <c r="H240" s="9">
        <v>31</v>
      </c>
      <c r="I240" s="8">
        <f t="shared" si="9"/>
        <v>756.9</v>
      </c>
      <c r="J240" s="36">
        <v>756.9</v>
      </c>
      <c r="K240" s="53"/>
      <c r="L240" s="5" t="s">
        <v>218</v>
      </c>
      <c r="M240" s="5">
        <v>56.4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3">
        <v>470.3</v>
      </c>
    </row>
    <row r="241" spans="1:27" ht="12.75">
      <c r="A241" s="5">
        <v>18</v>
      </c>
      <c r="B241" s="5" t="s">
        <v>214</v>
      </c>
      <c r="C241" s="5"/>
      <c r="D241" s="5"/>
      <c r="E241" s="5"/>
      <c r="F241" s="5">
        <v>18</v>
      </c>
      <c r="G241" s="5"/>
      <c r="H241" s="9">
        <v>35</v>
      </c>
      <c r="I241" s="8">
        <f t="shared" si="9"/>
        <v>940.1</v>
      </c>
      <c r="J241" s="5">
        <v>940.1</v>
      </c>
      <c r="K241" s="53"/>
      <c r="L241" s="5" t="s">
        <v>218</v>
      </c>
      <c r="M241" s="5">
        <v>63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3">
        <v>400.4</v>
      </c>
    </row>
    <row r="242" spans="1:27" s="21" customFormat="1" ht="12.75">
      <c r="A242" s="9">
        <v>19</v>
      </c>
      <c r="B242" s="5" t="s">
        <v>216</v>
      </c>
      <c r="C242" s="5"/>
      <c r="D242" s="5"/>
      <c r="E242" s="5"/>
      <c r="F242" s="5">
        <v>18</v>
      </c>
      <c r="G242" s="5"/>
      <c r="H242" s="9">
        <v>28</v>
      </c>
      <c r="I242" s="8">
        <f t="shared" si="9"/>
        <v>754.9</v>
      </c>
      <c r="J242" s="5">
        <v>754.9</v>
      </c>
      <c r="K242" s="53"/>
      <c r="L242" s="5" t="s">
        <v>218</v>
      </c>
      <c r="M242" s="9">
        <v>72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52">
        <v>536.3</v>
      </c>
    </row>
    <row r="243" spans="1:27" s="21" customFormat="1" ht="24" customHeight="1">
      <c r="A243" s="4">
        <f>SUM(A242)</f>
        <v>19</v>
      </c>
      <c r="B243" s="37" t="s">
        <v>211</v>
      </c>
      <c r="C243" s="4"/>
      <c r="D243" s="4"/>
      <c r="E243" s="4"/>
      <c r="F243" s="4">
        <f>SUM(F240:F242,F237:F238,F222:F235)</f>
        <v>338</v>
      </c>
      <c r="G243" s="4"/>
      <c r="H243" s="4">
        <f aca="true" t="shared" si="10" ref="H243:AA243">SUM(H240:H242,H237:H238,H222:H235)</f>
        <v>761</v>
      </c>
      <c r="I243" s="4">
        <f t="shared" si="10"/>
        <v>16198.300000000003</v>
      </c>
      <c r="J243" s="4">
        <f t="shared" si="10"/>
        <v>16198.300000000003</v>
      </c>
      <c r="K243" s="4">
        <f t="shared" si="10"/>
        <v>0</v>
      </c>
      <c r="L243" s="4">
        <f t="shared" si="10"/>
        <v>0</v>
      </c>
      <c r="M243" s="4">
        <f t="shared" si="10"/>
        <v>1479.2</v>
      </c>
      <c r="N243" s="4">
        <f t="shared" si="10"/>
        <v>0</v>
      </c>
      <c r="O243" s="4">
        <f t="shared" si="10"/>
        <v>0</v>
      </c>
      <c r="P243" s="4">
        <f t="shared" si="10"/>
        <v>0</v>
      </c>
      <c r="Q243" s="4">
        <f t="shared" si="10"/>
        <v>0</v>
      </c>
      <c r="R243" s="4">
        <f t="shared" si="10"/>
        <v>0</v>
      </c>
      <c r="S243" s="4">
        <f t="shared" si="10"/>
        <v>0</v>
      </c>
      <c r="T243" s="4">
        <f t="shared" si="10"/>
        <v>0</v>
      </c>
      <c r="U243" s="4">
        <f t="shared" si="10"/>
        <v>0</v>
      </c>
      <c r="V243" s="4">
        <f t="shared" si="10"/>
        <v>0</v>
      </c>
      <c r="W243" s="4">
        <f t="shared" si="10"/>
        <v>0</v>
      </c>
      <c r="X243" s="4">
        <f t="shared" si="10"/>
        <v>0</v>
      </c>
      <c r="Y243" s="4">
        <f t="shared" si="10"/>
        <v>0</v>
      </c>
      <c r="Z243" s="4">
        <f t="shared" si="10"/>
        <v>0</v>
      </c>
      <c r="AA243" s="4">
        <f t="shared" si="10"/>
        <v>11305.31</v>
      </c>
    </row>
    <row r="244" spans="1:27" s="21" customFormat="1" ht="15.75" customHeight="1">
      <c r="A244" s="4"/>
      <c r="B244" s="37"/>
      <c r="C244" s="4"/>
      <c r="D244" s="4"/>
      <c r="E244" s="4"/>
      <c r="F244" s="4"/>
      <c r="G244" s="4"/>
      <c r="H244" s="4"/>
      <c r="I244" s="4"/>
      <c r="J244" s="4"/>
      <c r="K244" s="5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s="21" customFormat="1" ht="17.25" customHeight="1">
      <c r="A245" s="28" t="s">
        <v>227</v>
      </c>
      <c r="B245" s="34"/>
      <c r="C245" s="32"/>
      <c r="D245" s="32"/>
      <c r="E245" s="32"/>
      <c r="F245" s="32"/>
      <c r="G245" s="32"/>
      <c r="H245" s="32"/>
      <c r="I245" s="32"/>
      <c r="J245" s="32"/>
      <c r="K245" s="54"/>
      <c r="L245" s="34" t="s">
        <v>233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s="21" customFormat="1" ht="12.75">
      <c r="A246" s="9">
        <v>1</v>
      </c>
      <c r="B246" s="39" t="s">
        <v>228</v>
      </c>
      <c r="C246" s="9">
        <v>1982</v>
      </c>
      <c r="D246" s="4"/>
      <c r="E246" s="4"/>
      <c r="F246" s="9">
        <v>18</v>
      </c>
      <c r="G246" s="4"/>
      <c r="H246" s="9">
        <v>45</v>
      </c>
      <c r="I246" s="8">
        <f>SUM(J246:K246)</f>
        <v>859.4</v>
      </c>
      <c r="J246" s="9">
        <v>859.4</v>
      </c>
      <c r="K246" s="51"/>
      <c r="L246" s="5" t="s">
        <v>218</v>
      </c>
      <c r="M246" s="9">
        <v>86.4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9">
        <v>1063.78</v>
      </c>
    </row>
    <row r="247" spans="1:27" s="21" customFormat="1" ht="16.5" customHeight="1">
      <c r="A247" s="9">
        <v>2</v>
      </c>
      <c r="B247" s="39" t="s">
        <v>229</v>
      </c>
      <c r="C247" s="9">
        <v>1982</v>
      </c>
      <c r="D247" s="4"/>
      <c r="E247" s="4"/>
      <c r="F247" s="9">
        <v>18</v>
      </c>
      <c r="G247" s="4"/>
      <c r="H247" s="9">
        <v>48</v>
      </c>
      <c r="I247" s="8">
        <f>SUM(J247:K247)</f>
        <v>841.1</v>
      </c>
      <c r="J247" s="31">
        <v>841.1</v>
      </c>
      <c r="K247" s="51"/>
      <c r="L247" s="5" t="s">
        <v>218</v>
      </c>
      <c r="M247" s="9">
        <v>88.3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9">
        <v>986.94</v>
      </c>
    </row>
    <row r="248" spans="1:27" s="30" customFormat="1" ht="38.25" customHeight="1">
      <c r="A248" s="4">
        <v>2</v>
      </c>
      <c r="B248" s="37" t="s">
        <v>230</v>
      </c>
      <c r="C248" s="4"/>
      <c r="D248" s="4"/>
      <c r="E248" s="4"/>
      <c r="F248" s="4">
        <f>SUM(F246:F247)</f>
        <v>36</v>
      </c>
      <c r="G248" s="4"/>
      <c r="H248" s="4">
        <f>SUM(H246:H247)</f>
        <v>93</v>
      </c>
      <c r="I248" s="4">
        <f>SUM(I246:I247)</f>
        <v>1700.5</v>
      </c>
      <c r="J248" s="4">
        <f>SUM(J246:J247)</f>
        <v>1700.5</v>
      </c>
      <c r="K248" s="52"/>
      <c r="L248" s="4"/>
      <c r="M248" s="4">
        <f>SUM(M246:M247)</f>
        <v>174.7</v>
      </c>
      <c r="N248" s="47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4">
        <f>SUM(AA246:AA247)</f>
        <v>2050.7200000000003</v>
      </c>
    </row>
    <row r="249" spans="1:42" s="6" customFormat="1" ht="15">
      <c r="A249" s="72">
        <f>SUM(A248,A243,A219,A214,A176)</f>
        <v>213</v>
      </c>
      <c r="B249" s="73" t="s">
        <v>212</v>
      </c>
      <c r="C249" s="73"/>
      <c r="D249" s="16"/>
      <c r="E249" s="16"/>
      <c r="F249" s="16">
        <f>SUM(F248,F243,F219,F214,F176)</f>
        <v>3583</v>
      </c>
      <c r="G249" s="16"/>
      <c r="H249" s="72">
        <f aca="true" t="shared" si="11" ref="H249:M249">SUM(H248,H243,H219,H214,H176)</f>
        <v>6963</v>
      </c>
      <c r="I249" s="49">
        <f t="shared" si="11"/>
        <v>162484.60000000003</v>
      </c>
      <c r="J249" s="49">
        <f t="shared" si="11"/>
        <v>155362.18000000002</v>
      </c>
      <c r="K249" s="49">
        <f t="shared" si="11"/>
        <v>7122.42</v>
      </c>
      <c r="L249" s="49">
        <f t="shared" si="11"/>
        <v>0</v>
      </c>
      <c r="M249" s="49">
        <f t="shared" si="11"/>
        <v>17464.99000000001</v>
      </c>
      <c r="N249" s="32"/>
      <c r="O249" s="32"/>
      <c r="P249" s="32"/>
      <c r="Q249" s="32"/>
      <c r="R249" s="32"/>
      <c r="S249" s="32"/>
      <c r="T249" s="32"/>
      <c r="U249" s="54">
        <f>SUM(M249)-M176</f>
        <v>3297.8600000000006</v>
      </c>
      <c r="V249" s="32"/>
      <c r="W249" s="32">
        <v>3779.16</v>
      </c>
      <c r="X249" s="54">
        <f>SUM(W249-U249)</f>
        <v>481.2999999999993</v>
      </c>
      <c r="Y249" s="32">
        <v>363.2</v>
      </c>
      <c r="Z249" s="54">
        <f>SUM(Y249,M249)</f>
        <v>17828.19000000001</v>
      </c>
      <c r="AA249" s="49">
        <f>SUM(AA248,AA243,AA219,AA214,AA176)</f>
        <v>95615.00000000001</v>
      </c>
      <c r="AC249" s="74"/>
      <c r="AD249" s="74"/>
      <c r="AE249" s="74">
        <f>SUM(AD249-I249)</f>
        <v>-162484.60000000003</v>
      </c>
      <c r="AF249" s="74"/>
      <c r="AH249" s="74"/>
      <c r="AJ249" s="74"/>
      <c r="AL249" s="74"/>
      <c r="AP249" s="79"/>
    </row>
    <row r="250" spans="1:26" ht="15.75">
      <c r="A250" s="42"/>
      <c r="B250" s="43"/>
      <c r="C250" s="43"/>
      <c r="D250" s="44"/>
      <c r="E250" s="44"/>
      <c r="F250" s="44"/>
      <c r="G250" s="44"/>
      <c r="H250" s="42"/>
      <c r="I250" s="55"/>
      <c r="J250" s="55"/>
      <c r="K250" s="55"/>
      <c r="L250" s="44"/>
      <c r="M250" s="55"/>
      <c r="U250" s="48"/>
      <c r="X250" s="48"/>
      <c r="Z250" s="48"/>
    </row>
    <row r="251" spans="1:26" ht="15.75">
      <c r="A251" s="42"/>
      <c r="B251" s="43"/>
      <c r="C251" s="43"/>
      <c r="D251" s="44"/>
      <c r="E251" s="44"/>
      <c r="F251" s="44"/>
      <c r="G251" s="44"/>
      <c r="H251" s="42"/>
      <c r="I251" s="55"/>
      <c r="J251" s="55"/>
      <c r="K251" s="55"/>
      <c r="L251" s="44"/>
      <c r="M251" s="55"/>
      <c r="U251" s="48"/>
      <c r="X251" s="48"/>
      <c r="Z251" s="48"/>
    </row>
    <row r="252" spans="1:26" ht="15.75">
      <c r="A252" s="42"/>
      <c r="B252" s="43"/>
      <c r="C252" s="43"/>
      <c r="D252" s="44"/>
      <c r="E252" s="44"/>
      <c r="F252" s="44"/>
      <c r="G252" s="44"/>
      <c r="H252" s="42"/>
      <c r="I252" s="55"/>
      <c r="J252" s="55"/>
      <c r="K252" s="55"/>
      <c r="L252" s="44"/>
      <c r="M252" s="55"/>
      <c r="U252" s="48"/>
      <c r="X252" s="48"/>
      <c r="Z252" s="48"/>
    </row>
    <row r="253" spans="1:26" ht="15.75">
      <c r="A253" s="42"/>
      <c r="B253" s="43"/>
      <c r="C253" s="43"/>
      <c r="D253" s="44"/>
      <c r="E253" s="44"/>
      <c r="F253" s="44"/>
      <c r="G253" s="44"/>
      <c r="H253" s="42"/>
      <c r="I253" s="55"/>
      <c r="J253" s="55"/>
      <c r="K253" s="55"/>
      <c r="L253" s="44"/>
      <c r="M253" s="55"/>
      <c r="U253" s="48"/>
      <c r="X253" s="48"/>
      <c r="Z253" s="48"/>
    </row>
    <row r="254" spans="1:26" ht="15.75">
      <c r="A254" s="42"/>
      <c r="B254" s="43"/>
      <c r="C254" s="43"/>
      <c r="D254" s="44"/>
      <c r="E254" s="44"/>
      <c r="F254" s="44"/>
      <c r="G254" s="44"/>
      <c r="H254" s="42"/>
      <c r="I254" s="55"/>
      <c r="J254" s="55"/>
      <c r="K254" s="55"/>
      <c r="L254" s="44"/>
      <c r="M254" s="55"/>
      <c r="U254" s="48"/>
      <c r="X254" s="48"/>
      <c r="Z254" s="48"/>
    </row>
    <row r="255" spans="1:26" ht="15.75">
      <c r="A255" s="42"/>
      <c r="B255" s="43"/>
      <c r="C255" s="43"/>
      <c r="D255" s="44"/>
      <c r="E255" s="44"/>
      <c r="F255" s="44"/>
      <c r="G255" s="44"/>
      <c r="H255" s="42"/>
      <c r="I255" s="55"/>
      <c r="J255" s="55"/>
      <c r="K255" s="55"/>
      <c r="L255" s="44"/>
      <c r="M255" s="55"/>
      <c r="U255" s="48"/>
      <c r="X255" s="48"/>
      <c r="Z255" s="48"/>
    </row>
    <row r="256" spans="1:2" ht="12.75">
      <c r="A256" s="27" t="s">
        <v>217</v>
      </c>
      <c r="B256" s="27"/>
    </row>
    <row r="257" spans="1:12" ht="15.75">
      <c r="A257" s="42"/>
      <c r="B257" s="43"/>
      <c r="C257" s="43"/>
      <c r="D257" s="44"/>
      <c r="E257" s="44"/>
      <c r="F257" s="44"/>
      <c r="G257" s="44"/>
      <c r="H257" s="42"/>
      <c r="I257" s="55"/>
      <c r="J257" s="55"/>
      <c r="K257" s="55"/>
      <c r="L257" s="44"/>
    </row>
    <row r="260" spans="1:12" ht="12.75" customHeight="1">
      <c r="A260" s="42"/>
      <c r="C260" s="43"/>
      <c r="D260" s="44"/>
      <c r="E260" s="44"/>
      <c r="G260" s="58"/>
      <c r="J260" s="45"/>
      <c r="K260" s="55"/>
      <c r="L260" s="44"/>
    </row>
    <row r="262" spans="1:12" ht="12.75" customHeight="1">
      <c r="A262" s="42"/>
      <c r="B262" s="43"/>
      <c r="C262" s="43"/>
      <c r="D262" s="44"/>
      <c r="E262" s="44"/>
      <c r="F262" s="44"/>
      <c r="G262" s="44"/>
      <c r="H262" s="44"/>
      <c r="J262" s="45"/>
      <c r="K262" s="55"/>
      <c r="L262" s="44"/>
    </row>
    <row r="263" spans="1:12" ht="12.75" customHeight="1">
      <c r="A263" s="42"/>
      <c r="B263" s="43"/>
      <c r="C263" s="43"/>
      <c r="D263" s="44"/>
      <c r="E263" s="44"/>
      <c r="F263" s="44"/>
      <c r="G263" s="44"/>
      <c r="H263" s="44"/>
      <c r="I263" s="44"/>
      <c r="J263" s="45"/>
      <c r="K263" s="55"/>
      <c r="L263" s="44"/>
    </row>
    <row r="310" spans="1:12" ht="12.75">
      <c r="A310" s="2"/>
      <c r="B310" s="25"/>
      <c r="C310" s="2"/>
      <c r="D310" s="2"/>
      <c r="E310" s="2"/>
      <c r="F310" s="2"/>
      <c r="G310" s="2"/>
      <c r="H310" s="2"/>
      <c r="I310" s="2"/>
      <c r="J310" s="2"/>
      <c r="K310" s="56"/>
      <c r="L310" s="2"/>
    </row>
    <row r="311" spans="1:12" ht="12.75">
      <c r="A311" s="2"/>
      <c r="B311" s="25"/>
      <c r="C311" s="2"/>
      <c r="D311" s="2"/>
      <c r="E311" s="2"/>
      <c r="F311" s="2"/>
      <c r="G311" s="2"/>
      <c r="H311" s="2"/>
      <c r="I311" s="2"/>
      <c r="J311" s="2"/>
      <c r="K311" s="56"/>
      <c r="L311" s="2"/>
    </row>
    <row r="312" spans="1:12" ht="12.75">
      <c r="A312" s="2"/>
      <c r="B312" s="25"/>
      <c r="C312" s="2"/>
      <c r="D312" s="2"/>
      <c r="E312" s="2"/>
      <c r="F312" s="2"/>
      <c r="G312" s="2"/>
      <c r="H312" s="2"/>
      <c r="I312" s="2"/>
      <c r="J312" s="2"/>
      <c r="K312" s="56"/>
      <c r="L312" s="2"/>
    </row>
    <row r="313" spans="1:12" ht="12.75">
      <c r="A313" s="2"/>
      <c r="B313" s="25"/>
      <c r="C313" s="2"/>
      <c r="D313" s="2"/>
      <c r="E313" s="2"/>
      <c r="F313" s="2"/>
      <c r="G313" s="2"/>
      <c r="H313" s="2"/>
      <c r="I313" s="2"/>
      <c r="J313" s="2"/>
      <c r="K313" s="56"/>
      <c r="L313" s="2"/>
    </row>
    <row r="314" spans="1:12" ht="12.75">
      <c r="A314" s="2"/>
      <c r="B314" s="25"/>
      <c r="C314" s="2"/>
      <c r="D314" s="2"/>
      <c r="E314" s="2"/>
      <c r="F314" s="2"/>
      <c r="G314" s="2"/>
      <c r="H314" s="2"/>
      <c r="I314" s="2"/>
      <c r="J314" s="2"/>
      <c r="K314" s="56"/>
      <c r="L314" s="2"/>
    </row>
    <row r="315" spans="1:12" ht="12.75">
      <c r="A315" s="2"/>
      <c r="B315" s="25"/>
      <c r="C315" s="2"/>
      <c r="D315" s="2"/>
      <c r="E315" s="2"/>
      <c r="F315" s="2"/>
      <c r="G315" s="2"/>
      <c r="H315" s="2"/>
      <c r="I315" s="2"/>
      <c r="J315" s="2"/>
      <c r="K315" s="56"/>
      <c r="L315" s="2"/>
    </row>
    <row r="316" spans="1:12" ht="12.75">
      <c r="A316" s="2"/>
      <c r="B316" s="25"/>
      <c r="C316" s="2"/>
      <c r="D316" s="2"/>
      <c r="E316" s="2"/>
      <c r="F316" s="2"/>
      <c r="G316" s="2"/>
      <c r="H316" s="2"/>
      <c r="I316" s="2"/>
      <c r="J316" s="2"/>
      <c r="K316" s="56"/>
      <c r="L316" s="2"/>
    </row>
    <row r="317" spans="1:12" ht="12.75">
      <c r="A317" s="2"/>
      <c r="B317" s="25"/>
      <c r="C317" s="2"/>
      <c r="D317" s="2"/>
      <c r="E317" s="2"/>
      <c r="F317" s="2"/>
      <c r="G317" s="2"/>
      <c r="H317" s="2"/>
      <c r="I317" s="2"/>
      <c r="J317" s="2"/>
      <c r="K317" s="56"/>
      <c r="L317" s="2"/>
    </row>
    <row r="318" spans="1:12" ht="12.75">
      <c r="A318" s="2"/>
      <c r="B318" s="25"/>
      <c r="C318" s="2"/>
      <c r="D318" s="2"/>
      <c r="E318" s="2"/>
      <c r="F318" s="2"/>
      <c r="G318" s="2"/>
      <c r="H318" s="2"/>
      <c r="I318" s="2"/>
      <c r="J318" s="2"/>
      <c r="K318" s="56"/>
      <c r="L318" s="2"/>
    </row>
    <row r="319" spans="1:12" ht="12.75">
      <c r="A319" s="2"/>
      <c r="B319" s="25"/>
      <c r="C319" s="2"/>
      <c r="D319" s="2"/>
      <c r="E319" s="2"/>
      <c r="F319" s="2"/>
      <c r="G319" s="2"/>
      <c r="H319" s="2"/>
      <c r="I319" s="2"/>
      <c r="J319" s="2"/>
      <c r="K319" s="56"/>
      <c r="L319" s="2"/>
    </row>
    <row r="320" spans="1:12" ht="12.75">
      <c r="A320" s="2"/>
      <c r="B320" s="25"/>
      <c r="C320" s="2"/>
      <c r="D320" s="2"/>
      <c r="E320" s="2"/>
      <c r="F320" s="2"/>
      <c r="G320" s="2"/>
      <c r="H320" s="2"/>
      <c r="I320" s="2"/>
      <c r="J320" s="2"/>
      <c r="K320" s="56"/>
      <c r="L320" s="2"/>
    </row>
    <row r="321" spans="1:12" ht="12.75">
      <c r="A321" s="2"/>
      <c r="B321" s="25"/>
      <c r="C321" s="2"/>
      <c r="D321" s="2"/>
      <c r="E321" s="2"/>
      <c r="F321" s="2"/>
      <c r="G321" s="2"/>
      <c r="H321" s="2"/>
      <c r="I321" s="2"/>
      <c r="J321" s="2"/>
      <c r="K321" s="56"/>
      <c r="L321" s="2"/>
    </row>
    <row r="322" spans="1:12" ht="12.75">
      <c r="A322" s="2"/>
      <c r="B322" s="25"/>
      <c r="C322" s="2"/>
      <c r="D322" s="2"/>
      <c r="E322" s="2"/>
      <c r="F322" s="2"/>
      <c r="G322" s="2"/>
      <c r="H322" s="2"/>
      <c r="I322" s="2"/>
      <c r="J322" s="2"/>
      <c r="K322" s="56"/>
      <c r="L322" s="2"/>
    </row>
    <row r="323" spans="1:12" ht="12.75">
      <c r="A323" s="2"/>
      <c r="B323" s="25"/>
      <c r="C323" s="2"/>
      <c r="D323" s="2"/>
      <c r="E323" s="2"/>
      <c r="F323" s="2"/>
      <c r="G323" s="2"/>
      <c r="H323" s="2"/>
      <c r="I323" s="2"/>
      <c r="J323" s="2"/>
      <c r="K323" s="56"/>
      <c r="L323" s="2"/>
    </row>
    <row r="324" spans="1:12" ht="12.75">
      <c r="A324" s="2"/>
      <c r="B324" s="25"/>
      <c r="C324" s="2"/>
      <c r="D324" s="2"/>
      <c r="E324" s="2"/>
      <c r="F324" s="2"/>
      <c r="G324" s="2"/>
      <c r="H324" s="2"/>
      <c r="I324" s="2"/>
      <c r="J324" s="2"/>
      <c r="K324" s="56"/>
      <c r="L324" s="2"/>
    </row>
    <row r="325" spans="1:12" ht="12.75">
      <c r="A325" s="2"/>
      <c r="B325" s="25"/>
      <c r="C325" s="2"/>
      <c r="D325" s="2"/>
      <c r="E325" s="2"/>
      <c r="F325" s="2"/>
      <c r="G325" s="2"/>
      <c r="H325" s="2"/>
      <c r="I325" s="2"/>
      <c r="J325" s="2"/>
      <c r="K325" s="56"/>
      <c r="L325" s="2"/>
    </row>
    <row r="326" spans="1:12" ht="12.75">
      <c r="A326" s="2"/>
      <c r="B326" s="25"/>
      <c r="C326" s="2"/>
      <c r="D326" s="2"/>
      <c r="E326" s="2"/>
      <c r="F326" s="2"/>
      <c r="G326" s="2"/>
      <c r="H326" s="2"/>
      <c r="I326" s="2"/>
      <c r="J326" s="2"/>
      <c r="K326" s="56"/>
      <c r="L326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215:K215"/>
    <mergeCell ref="A220:K220"/>
    <mergeCell ref="L3:L5"/>
    <mergeCell ref="I4:I5"/>
    <mergeCell ref="J4:K4"/>
    <mergeCell ref="B7:K7"/>
    <mergeCell ref="A178:K178"/>
    <mergeCell ref="B214:E214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2018-10-09T07:24:49Z</cp:lastPrinted>
  <dcterms:created xsi:type="dcterms:W3CDTF">1996-10-08T23:32:33Z</dcterms:created>
  <dcterms:modified xsi:type="dcterms:W3CDTF">2018-11-21T11:32:22Z</dcterms:modified>
  <cp:category/>
  <cp:version/>
  <cp:contentType/>
  <cp:contentStatus/>
</cp:coreProperties>
</file>