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216" windowWidth="23136" windowHeight="12012" tabRatio="842" firstSheet="14" activeTab="30"/>
  </bookViews>
  <sheets>
    <sheet name="Исходные данные для мониторинга" sheetId="28" r:id="rId1"/>
    <sheet name="Р1.1" sheetId="2" r:id="rId2"/>
    <sheet name="Р1.2" sheetId="5" r:id="rId3"/>
    <sheet name="Р1.3" sheetId="30" r:id="rId4"/>
    <sheet name="Р2.1" sheetId="6" r:id="rId5"/>
    <sheet name="Р2.2" sheetId="31" r:id="rId6"/>
    <sheet name="P2.3" sheetId="32" r:id="rId7"/>
    <sheet name="P2.4" sheetId="33" r:id="rId8"/>
    <sheet name="P2.5" sheetId="34" r:id="rId9"/>
    <sheet name="Р3.1" sheetId="7" r:id="rId10"/>
    <sheet name="Р3.2" sheetId="8" r:id="rId11"/>
    <sheet name="Р3.3" sheetId="9" r:id="rId12"/>
    <sheet name="Р4.1" sheetId="10" r:id="rId13"/>
    <sheet name="Р4.2" sheetId="11" r:id="rId14"/>
    <sheet name="Р5.1" sheetId="13" r:id="rId15"/>
    <sheet name="Р5.2" sheetId="14" r:id="rId16"/>
    <sheet name="Р5.3" sheetId="15" r:id="rId17"/>
    <sheet name="Р5.4" sheetId="16" r:id="rId18"/>
    <sheet name="Р5.5" sheetId="17" r:id="rId19"/>
    <sheet name="Р6.1 " sheetId="18" r:id="rId20"/>
    <sheet name="Р6.2" sheetId="19" r:id="rId21"/>
    <sheet name="Р6.3" sheetId="35" r:id="rId22"/>
    <sheet name="Р7.1" sheetId="20" r:id="rId23"/>
    <sheet name="Р7.2" sheetId="36" r:id="rId24"/>
    <sheet name="Р7.3" sheetId="37" r:id="rId25"/>
    <sheet name="Р8.1" sheetId="21" r:id="rId26"/>
    <sheet name="Р8.2" sheetId="22" r:id="rId27"/>
    <sheet name="Значения индикаторов" sheetId="23" r:id="rId28"/>
    <sheet name="Взвешенная оценка индикаторов" sheetId="24" r:id="rId29"/>
    <sheet name="Рейтинговая оценка" sheetId="25" r:id="rId30"/>
    <sheet name="Итоговый рейтинг" sheetId="27" r:id="rId31"/>
  </sheets>
  <definedNames>
    <definedName name="Р1_W" localSheetId="6">P2.3!$B$3</definedName>
    <definedName name="Р1_W" localSheetId="7">P2.4!$B$3</definedName>
    <definedName name="Р1_W" localSheetId="8">P2.5!$B$3</definedName>
    <definedName name="Р1_W" localSheetId="30">'Итоговый рейтинг'!$B$3</definedName>
    <definedName name="Р1_W" localSheetId="1">Р1.1!$B$3</definedName>
    <definedName name="Р1_W" localSheetId="2">Р1.2!$B$3</definedName>
    <definedName name="Р1_W" localSheetId="3">Р1.3!$B$3</definedName>
    <definedName name="Р1_W" localSheetId="4">Р2.1!$B$3</definedName>
    <definedName name="Р1_W" localSheetId="5">Р2.2!$B$4</definedName>
    <definedName name="Р1_W" localSheetId="9">Р3.1!$B$3</definedName>
    <definedName name="Р1_W" localSheetId="10">Р3.2!$B$3</definedName>
    <definedName name="Р1_W" localSheetId="11">Р3.3!$B$3</definedName>
    <definedName name="Р1_W" localSheetId="12">Р4.1!$B$5</definedName>
    <definedName name="Р1_W" localSheetId="13">Р4.2!$B$5</definedName>
    <definedName name="Р1_W" localSheetId="14">Р5.1!$B$3</definedName>
    <definedName name="Р1_W" localSheetId="15">Р5.2!$B$3</definedName>
    <definedName name="Р1_W" localSheetId="16">Р5.3!$B$3</definedName>
    <definedName name="Р1_W" localSheetId="17">Р5.4!$B$3</definedName>
    <definedName name="Р1_W" localSheetId="18">Р5.5!$B$3</definedName>
    <definedName name="Р1_W" localSheetId="19">'Р6.1 '!$B$3</definedName>
    <definedName name="Р1_W" localSheetId="20">Р6.2!$B$3</definedName>
    <definedName name="Р1_W" localSheetId="21">Р6.3!$B$3</definedName>
    <definedName name="Р1_W" localSheetId="22">Р7.1!$B$3</definedName>
    <definedName name="Р1_W" localSheetId="23">Р7.2!$B$3</definedName>
    <definedName name="Р1_W" localSheetId="24">Р7.3!$B$3</definedName>
    <definedName name="Р1_W" localSheetId="25">Р8.1!$B$3</definedName>
    <definedName name="Р1_W" localSheetId="26">Р8.2!$B$3</definedName>
    <definedName name="Р1_W" localSheetId="29">'Рейтинговая оценка'!$B$3</definedName>
  </definedNames>
  <calcPr calcId="145621"/>
</workbook>
</file>

<file path=xl/calcChain.xml><?xml version="1.0" encoding="utf-8"?>
<calcChain xmlns="http://schemas.openxmlformats.org/spreadsheetml/2006/main">
  <c r="E7" i="27" l="1"/>
  <c r="E8" i="27"/>
  <c r="E9" i="27"/>
  <c r="E11" i="27"/>
  <c r="D9" i="7"/>
  <c r="D9" i="2"/>
  <c r="D9" i="6"/>
  <c r="D11" i="6"/>
  <c r="D14" i="6"/>
  <c r="D10" i="2"/>
  <c r="D31" i="31"/>
  <c r="D27" i="31"/>
  <c r="D13" i="31"/>
  <c r="D12" i="31"/>
  <c r="D15" i="31"/>
  <c r="D14" i="31"/>
  <c r="D10" i="31"/>
  <c r="D32" i="31"/>
  <c r="D29" i="31"/>
  <c r="B13" i="27" l="1"/>
  <c r="D14" i="8"/>
  <c r="D13" i="8"/>
  <c r="D12" i="8"/>
  <c r="D11" i="8"/>
  <c r="D10" i="8"/>
  <c r="D9" i="8"/>
  <c r="D14" i="7"/>
  <c r="D13" i="7"/>
  <c r="D12" i="7"/>
  <c r="D11" i="7"/>
  <c r="D10" i="7"/>
  <c r="D13" i="6"/>
  <c r="D12" i="6"/>
  <c r="AB7" i="24" l="1"/>
  <c r="AB8" i="24"/>
  <c r="AB9" i="24"/>
  <c r="AB10" i="24"/>
  <c r="AB11" i="24"/>
  <c r="AB12" i="24"/>
  <c r="AA13" i="24"/>
  <c r="Z13" i="24"/>
  <c r="Y13" i="24"/>
  <c r="X13" i="24"/>
  <c r="W13" i="24"/>
  <c r="V13" i="24"/>
  <c r="U13" i="24"/>
  <c r="T13" i="24"/>
  <c r="S13" i="24"/>
  <c r="R13" i="24"/>
  <c r="Q13" i="24"/>
  <c r="P13" i="24"/>
  <c r="O13" i="24"/>
  <c r="N13" i="24"/>
  <c r="M13" i="24"/>
  <c r="L13" i="24"/>
  <c r="K13" i="24"/>
  <c r="J13" i="24"/>
  <c r="I13" i="24"/>
  <c r="H13" i="24"/>
  <c r="G13" i="24"/>
  <c r="F13" i="24"/>
  <c r="AB13" i="24" s="1"/>
  <c r="E13" i="24"/>
  <c r="D13" i="24"/>
  <c r="C13" i="24"/>
  <c r="B13" i="24"/>
  <c r="AB13" i="23"/>
  <c r="AA13" i="23"/>
  <c r="Z13" i="23"/>
  <c r="Y13" i="23"/>
  <c r="X13" i="23"/>
  <c r="W13" i="23"/>
  <c r="V13" i="23"/>
  <c r="U13" i="23"/>
  <c r="T13" i="23"/>
  <c r="Q13" i="23"/>
  <c r="N13" i="23"/>
  <c r="M13" i="23"/>
  <c r="L13" i="23"/>
  <c r="K13" i="23"/>
  <c r="J13" i="23"/>
  <c r="I13" i="23"/>
  <c r="H13" i="23"/>
  <c r="G13" i="23"/>
  <c r="F13" i="23"/>
  <c r="E13" i="23"/>
  <c r="D13" i="23"/>
  <c r="C13" i="23"/>
  <c r="B13" i="23"/>
  <c r="B4" i="24"/>
  <c r="C4" i="24"/>
  <c r="D4" i="24"/>
  <c r="E4" i="24"/>
  <c r="F4" i="24"/>
  <c r="G4" i="24"/>
  <c r="H4" i="24"/>
  <c r="I4" i="24"/>
  <c r="J4" i="24"/>
  <c r="K4" i="24"/>
  <c r="L4" i="24"/>
  <c r="M4" i="24"/>
  <c r="N4" i="24"/>
  <c r="O4" i="24"/>
  <c r="P4" i="24"/>
  <c r="Q4" i="24"/>
  <c r="R4" i="24"/>
  <c r="S4" i="24"/>
  <c r="T4" i="24"/>
  <c r="E14" i="34" l="1"/>
  <c r="E10" i="34"/>
  <c r="E9" i="34"/>
  <c r="E12" i="15" l="1"/>
  <c r="C12" i="15"/>
  <c r="E10" i="15"/>
  <c r="C10" i="15"/>
  <c r="D13" i="14" l="1"/>
  <c r="D15" i="37" l="1"/>
  <c r="B15" i="37"/>
  <c r="E14" i="37"/>
  <c r="E13" i="37"/>
  <c r="E12" i="37"/>
  <c r="E11" i="37"/>
  <c r="C11" i="37"/>
  <c r="E10" i="37"/>
  <c r="E9" i="37"/>
  <c r="C15" i="37"/>
  <c r="B15" i="36"/>
  <c r="E14" i="36"/>
  <c r="E13" i="36"/>
  <c r="E12" i="36"/>
  <c r="C11" i="36"/>
  <c r="E11" i="36" s="1"/>
  <c r="E10" i="36"/>
  <c r="C9" i="36"/>
  <c r="D15" i="35"/>
  <c r="C15" i="35"/>
  <c r="B15" i="35"/>
  <c r="E14" i="35"/>
  <c r="C14" i="35"/>
  <c r="E13" i="35"/>
  <c r="E12" i="35"/>
  <c r="E11" i="35"/>
  <c r="C11" i="35"/>
  <c r="E10" i="35"/>
  <c r="E9" i="35"/>
  <c r="C9" i="35"/>
  <c r="N14" i="16"/>
  <c r="N13" i="16"/>
  <c r="N11" i="16"/>
  <c r="N9" i="16"/>
  <c r="E34" i="11"/>
  <c r="D34" i="11"/>
  <c r="C34" i="11"/>
  <c r="B34" i="11"/>
  <c r="F33" i="11"/>
  <c r="F32" i="11"/>
  <c r="F30" i="11"/>
  <c r="F28" i="11"/>
  <c r="F34" i="11" s="1"/>
  <c r="F14" i="11"/>
  <c r="F12" i="11"/>
  <c r="E15" i="37" l="1"/>
  <c r="E9" i="36"/>
  <c r="E15" i="36" s="1"/>
  <c r="D15" i="36"/>
  <c r="C15" i="36"/>
  <c r="E15" i="35"/>
  <c r="E34" i="10"/>
  <c r="C34" i="10"/>
  <c r="B34" i="10"/>
  <c r="F33" i="10"/>
  <c r="D33" i="10"/>
  <c r="F32" i="10"/>
  <c r="D32" i="10"/>
  <c r="F30" i="10"/>
  <c r="D30" i="10"/>
  <c r="F28" i="10"/>
  <c r="D28" i="10"/>
  <c r="D15" i="34"/>
  <c r="C15" i="34"/>
  <c r="B15" i="34"/>
  <c r="E13" i="34"/>
  <c r="E12" i="34"/>
  <c r="E11" i="34"/>
  <c r="C11" i="34"/>
  <c r="D15" i="33"/>
  <c r="C15" i="33"/>
  <c r="B15" i="33"/>
  <c r="E14" i="33"/>
  <c r="E12" i="33"/>
  <c r="E11" i="33"/>
  <c r="C11" i="33"/>
  <c r="E10" i="33"/>
  <c r="E9" i="33"/>
  <c r="C9" i="33"/>
  <c r="D15" i="32"/>
  <c r="B15" i="32"/>
  <c r="E14" i="32"/>
  <c r="C14" i="32"/>
  <c r="C15" i="32" s="1"/>
  <c r="E13" i="32"/>
  <c r="E11" i="32"/>
  <c r="C11" i="32"/>
  <c r="E10" i="32"/>
  <c r="E9" i="32"/>
  <c r="C9" i="32"/>
  <c r="E50" i="31"/>
  <c r="C50" i="31"/>
  <c r="B50" i="31"/>
  <c r="F49" i="31"/>
  <c r="F46" i="31"/>
  <c r="F44" i="31"/>
  <c r="E33" i="31"/>
  <c r="C33" i="31"/>
  <c r="B33" i="31"/>
  <c r="F32" i="31"/>
  <c r="F31" i="31"/>
  <c r="F29" i="31"/>
  <c r="F27" i="31"/>
  <c r="E16" i="31"/>
  <c r="C16" i="31"/>
  <c r="B16" i="31"/>
  <c r="F15" i="31"/>
  <c r="F14" i="31"/>
  <c r="F13" i="31"/>
  <c r="F12" i="31"/>
  <c r="F11" i="31"/>
  <c r="F10" i="31"/>
  <c r="B15" i="30"/>
  <c r="C14" i="30"/>
  <c r="E14" i="30" s="1"/>
  <c r="E13" i="30"/>
  <c r="E12" i="30"/>
  <c r="C11" i="30"/>
  <c r="E11" i="30" s="1"/>
  <c r="E10" i="30"/>
  <c r="C9" i="30"/>
  <c r="D50" i="31" l="1"/>
  <c r="F34" i="10"/>
  <c r="E15" i="33"/>
  <c r="D34" i="10"/>
  <c r="E15" i="34"/>
  <c r="E15" i="32"/>
  <c r="D33" i="31"/>
  <c r="F50" i="31"/>
  <c r="F33" i="31"/>
  <c r="F16" i="31"/>
  <c r="D16" i="31"/>
  <c r="C15" i="30"/>
  <c r="E9" i="30"/>
  <c r="E15" i="30" s="1"/>
  <c r="D15" i="30"/>
  <c r="E12" i="27"/>
  <c r="E10" i="27"/>
  <c r="E14" i="25"/>
  <c r="E13" i="25"/>
  <c r="E12" i="25"/>
  <c r="E11" i="25"/>
  <c r="E10" i="25"/>
  <c r="E9" i="25"/>
  <c r="D9" i="18" l="1"/>
  <c r="D10" i="18"/>
  <c r="D11" i="18"/>
  <c r="D12" i="18"/>
  <c r="D13" i="18"/>
  <c r="D14" i="18"/>
  <c r="B15" i="22"/>
  <c r="C14" i="22"/>
  <c r="E14" i="22" s="1"/>
  <c r="E13" i="22"/>
  <c r="E12" i="22"/>
  <c r="C11" i="22"/>
  <c r="E10" i="22"/>
  <c r="C9" i="22"/>
  <c r="B15" i="21"/>
  <c r="C14" i="21"/>
  <c r="E14" i="21" s="1"/>
  <c r="E13" i="21"/>
  <c r="E12" i="21"/>
  <c r="E11" i="21"/>
  <c r="C11" i="21"/>
  <c r="E10" i="21"/>
  <c r="C9" i="21"/>
  <c r="D13" i="20"/>
  <c r="E13" i="20" s="1"/>
  <c r="D12" i="20"/>
  <c r="E12" i="20" s="1"/>
  <c r="D11" i="20"/>
  <c r="D10" i="20"/>
  <c r="B15" i="20"/>
  <c r="C14" i="20"/>
  <c r="C11" i="20"/>
  <c r="E10" i="20"/>
  <c r="C9" i="20"/>
  <c r="D9" i="20" s="1"/>
  <c r="E12" i="19"/>
  <c r="E13" i="19"/>
  <c r="E10" i="19"/>
  <c r="E9" i="19"/>
  <c r="B15" i="19"/>
  <c r="C14" i="19"/>
  <c r="C11" i="19"/>
  <c r="E11" i="19" s="1"/>
  <c r="C9" i="19"/>
  <c r="G15" i="16"/>
  <c r="F15" i="16"/>
  <c r="E15" i="16"/>
  <c r="D15" i="16"/>
  <c r="C15" i="16"/>
  <c r="E15" i="18"/>
  <c r="C15" i="18"/>
  <c r="B15" i="18"/>
  <c r="F14" i="18"/>
  <c r="F13" i="18"/>
  <c r="F12" i="18"/>
  <c r="F11" i="18"/>
  <c r="F10" i="18"/>
  <c r="F9" i="18"/>
  <c r="B15" i="17"/>
  <c r="C14" i="17"/>
  <c r="E14" i="17" s="1"/>
  <c r="C13" i="17"/>
  <c r="E13" i="17" s="1"/>
  <c r="C11" i="17"/>
  <c r="E11" i="17" s="1"/>
  <c r="C9" i="17"/>
  <c r="O15" i="16"/>
  <c r="M15" i="16"/>
  <c r="B15" i="16"/>
  <c r="P14" i="16"/>
  <c r="P13" i="16"/>
  <c r="P11" i="16"/>
  <c r="P9" i="16"/>
  <c r="B15" i="15"/>
  <c r="C14" i="15"/>
  <c r="E14" i="15" s="1"/>
  <c r="C13" i="15"/>
  <c r="E13" i="15" s="1"/>
  <c r="C11" i="15"/>
  <c r="E11" i="15" s="1"/>
  <c r="C9" i="15"/>
  <c r="D14" i="14"/>
  <c r="D11" i="14"/>
  <c r="D9" i="14"/>
  <c r="E15" i="14"/>
  <c r="C15" i="14"/>
  <c r="B15" i="14"/>
  <c r="F14" i="14"/>
  <c r="F13" i="14"/>
  <c r="F11" i="14"/>
  <c r="F9" i="14"/>
  <c r="B15" i="13"/>
  <c r="E14" i="13"/>
  <c r="C14" i="13"/>
  <c r="C13" i="13"/>
  <c r="C11" i="13"/>
  <c r="E11" i="13" s="1"/>
  <c r="C9" i="13"/>
  <c r="C15" i="22" l="1"/>
  <c r="C15" i="20"/>
  <c r="D14" i="20"/>
  <c r="E14" i="20" s="1"/>
  <c r="E14" i="19"/>
  <c r="E15" i="19" s="1"/>
  <c r="E9" i="22"/>
  <c r="E11" i="22"/>
  <c r="D15" i="21"/>
  <c r="E9" i="21"/>
  <c r="E15" i="21" s="1"/>
  <c r="C15" i="21"/>
  <c r="E9" i="20"/>
  <c r="E11" i="20"/>
  <c r="D15" i="19"/>
  <c r="C15" i="19"/>
  <c r="D15" i="18"/>
  <c r="F15" i="18"/>
  <c r="D15" i="17"/>
  <c r="C15" i="17"/>
  <c r="E9" i="17"/>
  <c r="E15" i="17" s="1"/>
  <c r="P15" i="16"/>
  <c r="N15" i="16"/>
  <c r="D15" i="15"/>
  <c r="E9" i="15"/>
  <c r="E15" i="15" s="1"/>
  <c r="C15" i="15"/>
  <c r="F15" i="14"/>
  <c r="D15" i="14"/>
  <c r="E13" i="13"/>
  <c r="C15" i="13"/>
  <c r="E17" i="11"/>
  <c r="C17" i="11"/>
  <c r="B17" i="11"/>
  <c r="F16" i="11"/>
  <c r="F15" i="11"/>
  <c r="F13" i="11"/>
  <c r="F11" i="11"/>
  <c r="E17" i="10"/>
  <c r="C17" i="10"/>
  <c r="B17" i="10"/>
  <c r="F16" i="10"/>
  <c r="D16" i="10"/>
  <c r="F15" i="10"/>
  <c r="D15" i="10"/>
  <c r="F14" i="10"/>
  <c r="D14" i="10"/>
  <c r="F13" i="10"/>
  <c r="D13" i="10"/>
  <c r="F12" i="10"/>
  <c r="D12" i="10"/>
  <c r="F11" i="10"/>
  <c r="D11" i="10"/>
  <c r="B15" i="9"/>
  <c r="D15" i="9"/>
  <c r="C14" i="9"/>
  <c r="C13" i="9"/>
  <c r="C12" i="9"/>
  <c r="C11" i="9"/>
  <c r="C10" i="9"/>
  <c r="C9" i="9"/>
  <c r="C15" i="9" s="1"/>
  <c r="D9" i="5"/>
  <c r="D12" i="5"/>
  <c r="E15" i="8"/>
  <c r="C15" i="8"/>
  <c r="B15" i="8"/>
  <c r="F14" i="8"/>
  <c r="F13" i="8"/>
  <c r="F12" i="8"/>
  <c r="F11" i="8"/>
  <c r="F10" i="8"/>
  <c r="F9" i="8"/>
  <c r="E15" i="7"/>
  <c r="C15" i="7"/>
  <c r="B15" i="7"/>
  <c r="F14" i="7"/>
  <c r="F13" i="7"/>
  <c r="F12" i="7"/>
  <c r="F11" i="7"/>
  <c r="F10" i="7"/>
  <c r="F9" i="7"/>
  <c r="E15" i="6"/>
  <c r="C15" i="6"/>
  <c r="B15" i="6"/>
  <c r="F14" i="6"/>
  <c r="F13" i="6"/>
  <c r="F12" i="6"/>
  <c r="F11" i="6"/>
  <c r="F10" i="6"/>
  <c r="F9" i="6"/>
  <c r="E15" i="5"/>
  <c r="C15" i="5"/>
  <c r="B15" i="5"/>
  <c r="F14" i="5"/>
  <c r="D14" i="5"/>
  <c r="F13" i="5"/>
  <c r="D13" i="5"/>
  <c r="F12" i="5"/>
  <c r="F11" i="5"/>
  <c r="D11" i="5"/>
  <c r="F10" i="5"/>
  <c r="D10" i="5"/>
  <c r="F9" i="5"/>
  <c r="E15" i="2"/>
  <c r="D14" i="2"/>
  <c r="D13" i="2"/>
  <c r="D12" i="2"/>
  <c r="D11" i="2"/>
  <c r="D15" i="2" l="1"/>
  <c r="E15" i="22"/>
  <c r="D15" i="22"/>
  <c r="E15" i="20"/>
  <c r="D15" i="20"/>
  <c r="E9" i="13"/>
  <c r="E15" i="13" s="1"/>
  <c r="D15" i="13"/>
  <c r="F17" i="11"/>
  <c r="D17" i="11"/>
  <c r="F17" i="10"/>
  <c r="D17" i="10"/>
  <c r="E14" i="9"/>
  <c r="E13" i="9"/>
  <c r="E12" i="9"/>
  <c r="E11" i="9"/>
  <c r="E10" i="9"/>
  <c r="E9" i="9"/>
  <c r="F15" i="8"/>
  <c r="D15" i="8"/>
  <c r="F15" i="7"/>
  <c r="D15" i="7"/>
  <c r="F15" i="6"/>
  <c r="D15" i="6"/>
  <c r="F15" i="5"/>
  <c r="D15" i="5"/>
  <c r="C15" i="2"/>
  <c r="B15" i="2"/>
  <c r="F9" i="2"/>
  <c r="F11" i="2"/>
  <c r="F12" i="2"/>
  <c r="F13" i="2"/>
  <c r="F14" i="2"/>
  <c r="F10" i="2"/>
  <c r="E15" i="9" l="1"/>
  <c r="F15" i="2"/>
</calcChain>
</file>

<file path=xl/sharedStrings.xml><?xml version="1.0" encoding="utf-8"?>
<sst xmlns="http://schemas.openxmlformats.org/spreadsheetml/2006/main" count="1237" uniqueCount="388">
  <si>
    <t>N</t>
  </si>
  <si>
    <t>Sп</t>
  </si>
  <si>
    <t>Sr</t>
  </si>
  <si>
    <t>Кр</t>
  </si>
  <si>
    <t>Кзп</t>
  </si>
  <si>
    <t>Ксоц</t>
  </si>
  <si>
    <t>Объем доходов бюджетных (автономных) учреждений от приносящей доход деятельности за отчетный год</t>
  </si>
  <si>
    <t>Дсм</t>
  </si>
  <si>
    <t>Дрд</t>
  </si>
  <si>
    <t>Дкм</t>
  </si>
  <si>
    <t>Количество непринятых платежных документов по лицевым счетам ГРБС и муниципальных учреждений по причине нарушения установленного порядка их заполнения</t>
  </si>
  <si>
    <t>R</t>
  </si>
  <si>
    <t>Общее количество платежных документов по лицевым счетам ГРБС и муниципальных учреждений</t>
  </si>
  <si>
    <t>V</t>
  </si>
  <si>
    <t>Администрация Гаврилов-Ямского муниципального района</t>
  </si>
  <si>
    <t>Управление финансов</t>
  </si>
  <si>
    <t>Управление образования</t>
  </si>
  <si>
    <t>Управление АГИЗО</t>
  </si>
  <si>
    <t>Управление КТС и МП</t>
  </si>
  <si>
    <t>Rp</t>
  </si>
  <si>
    <t>Rf</t>
  </si>
  <si>
    <t>F</t>
  </si>
  <si>
    <t>L</t>
  </si>
  <si>
    <t>Объем расходов по ГРБС за счет средств областного бюджета и бюджета муниципального района (без учета федеральных средств), первоначально утвержденный на отчетный финансовый год</t>
  </si>
  <si>
    <t>Е</t>
  </si>
  <si>
    <t>Дпфхд</t>
  </si>
  <si>
    <t>да/нет</t>
  </si>
  <si>
    <t>Не применяется</t>
  </si>
  <si>
    <t>Прогноз поступлений доходов по главному администратору бюджета (без учета безвозмездных поступлений)</t>
  </si>
  <si>
    <t>Объем расходов по ГРБС за счет средств областного бюджета и бюджета муниципального района (без учета федеральных средств), уточненный на отчетный финансовый год по состоянию на 31 декабря отчетного года</t>
  </si>
  <si>
    <t>Объем просроченной кредиторской задолженности ГРБС и казенных учреждений по выплате заработной платы на 1 января года, следующего за отчетным</t>
  </si>
  <si>
    <t>Весомость(W):</t>
  </si>
  <si>
    <t>Формула</t>
  </si>
  <si>
    <t>Значение</t>
  </si>
  <si>
    <t>Оценка индикатора</t>
  </si>
  <si>
    <t>Оценка с учетом веса индикатора</t>
  </si>
  <si>
    <t>Всего/Среднее</t>
  </si>
  <si>
    <t>Управление СЗНиТ</t>
  </si>
  <si>
    <t>Наименование ГРБС</t>
  </si>
  <si>
    <t>Значение индикатора Р1.1</t>
  </si>
  <si>
    <t>Оценка индикатора Р1.1</t>
  </si>
  <si>
    <t>Оценка с учетом веса индикатора Р1.1</t>
  </si>
  <si>
    <t>Значение индикатора Р1.2</t>
  </si>
  <si>
    <t>Оценка индикатора Р1.2</t>
  </si>
  <si>
    <t>Оценка с учетом веса индикатора Р1.2</t>
  </si>
  <si>
    <t>Значение индикатора Р2.1</t>
  </si>
  <si>
    <t>Оценка индикатора Р2.1</t>
  </si>
  <si>
    <t>Оценка с учетом веса индикатора Р2.1</t>
  </si>
  <si>
    <t>Р2.1 = 100% x (Rp - Rf) / Rp</t>
  </si>
  <si>
    <t>Значение индикатора Р3.1</t>
  </si>
  <si>
    <t>Оценка индикатора Р3.1</t>
  </si>
  <si>
    <t>Оценка с учетом веса индикатора Р3.1</t>
  </si>
  <si>
    <r>
      <t>Р</t>
    </r>
    <r>
      <rPr>
        <sz val="8"/>
        <rFont val="Arial Cyr"/>
        <charset val="204"/>
      </rPr>
      <t>ПП</t>
    </r>
  </si>
  <si>
    <r>
      <t>Р</t>
    </r>
    <r>
      <rPr>
        <sz val="8"/>
        <rFont val="Arial Cyr"/>
        <charset val="204"/>
      </rPr>
      <t>О</t>
    </r>
  </si>
  <si>
    <t>Р1.1 = (Sп / Sr)  x 100%</t>
  </si>
  <si>
    <t>Р1.2 = (F / L)  x 100%</t>
  </si>
  <si>
    <t>Значение индикатора Р3.2</t>
  </si>
  <si>
    <t>Оценка индикатора Р3.2</t>
  </si>
  <si>
    <t>Оценка с учетом веса индикатора Р3.2</t>
  </si>
  <si>
    <t>Отсутствие нарушений сроков при уточнении муниципальных программ
(1- выполнено/ 0 - не выполнено)</t>
  </si>
  <si>
    <t>Р3.3 = выполнено/не выполнено</t>
  </si>
  <si>
    <t>Значение индикатора Р3.3</t>
  </si>
  <si>
    <t>Оценка индикатора Р3.3</t>
  </si>
  <si>
    <t>Оценка с учетом веса индикатора Р3.3</t>
  </si>
  <si>
    <t>Р4.1 = (Кр / Е)  x 100%</t>
  </si>
  <si>
    <t>Значение индикатора Р4.1</t>
  </si>
  <si>
    <t>Оценка индикатора Р4.1</t>
  </si>
  <si>
    <t>Оценка с учетом веса индикатора Р4.1</t>
  </si>
  <si>
    <t>Ф</t>
  </si>
  <si>
    <t>Значение индикатора Р4.2</t>
  </si>
  <si>
    <t>Оценка индикатора Р4.2</t>
  </si>
  <si>
    <t>Оценка с учетом веса индикатора Р4.2</t>
  </si>
  <si>
    <t>Р5.1 Выполнение муниципальными учреждениями утвержденного муниципального задания</t>
  </si>
  <si>
    <t>Значение индикатора Р5.1</t>
  </si>
  <si>
    <t>Оценка индикатора Р5.1</t>
  </si>
  <si>
    <t>Оценка с учетом веса индикатора Р5.1</t>
  </si>
  <si>
    <t>Оценка с учетом веса индикатора Р5.2</t>
  </si>
  <si>
    <t>Оценка индикатора Р5.2</t>
  </si>
  <si>
    <t>Значение индикатора Р5.2</t>
  </si>
  <si>
    <t>Р5.2 Прирост объема доходов бюджетных (автономных) учреждений от приносящей доход деятельности</t>
  </si>
  <si>
    <t xml:space="preserve">До </t>
  </si>
  <si>
    <t>Д</t>
  </si>
  <si>
    <t>Р5.2 = (До - Д) / Д x 100%,</t>
  </si>
  <si>
    <t>Р5.3 = выполнено/не выполнено</t>
  </si>
  <si>
    <t>Р5.3 Установление нормативных затрат</t>
  </si>
  <si>
    <t>Значение индикатора Р5.3</t>
  </si>
  <si>
    <t>Оценка индикатора Р5.3</t>
  </si>
  <si>
    <t>Оценка с учетом веса индикатора Р5.3</t>
  </si>
  <si>
    <t>Утверждение ГРБС нормативных затрат связанные с оказанием услуг и выполнением работ в установленные сроки 
(1- выполнено/ 0 - не выполнено)</t>
  </si>
  <si>
    <t>Значение индикатора Р5.4</t>
  </si>
  <si>
    <t>Оценка индикатора Р5.4</t>
  </si>
  <si>
    <t>Оценка с учетом веса индикатора Р5.4</t>
  </si>
  <si>
    <t>Значение индикатора Р5.5</t>
  </si>
  <si>
    <t>Оценка индикатора Р5.5</t>
  </si>
  <si>
    <t>Оценка с учетом веса индикатора Р5.5</t>
  </si>
  <si>
    <t>Р5.5 = выполнено/не выполнено</t>
  </si>
  <si>
    <t>Р5.5 Наличие результатов контроля за исполнением муниципального задания</t>
  </si>
  <si>
    <t>Размещение полугодового и годового сводной отчета о выполнении муниципального задания на официальном сайте Администрации Гаврилов-Ямского муниципального района
(1- выполнено/ 0 - не выполнено)</t>
  </si>
  <si>
    <t>Р6.1 Доля платежных документов ГРБС и муниципальных учреждений, не принятых к исполнению Управлением финансов</t>
  </si>
  <si>
    <t>Р6.1 = (R / V) x 100%,</t>
  </si>
  <si>
    <t>Значение индикатора Р6.1</t>
  </si>
  <si>
    <t>Оценка индикатора Р6.1</t>
  </si>
  <si>
    <t>Оценка с учетом веса индикатора Р6.1</t>
  </si>
  <si>
    <t>Оценка индикатора Р6.2</t>
  </si>
  <si>
    <t>Оценка с учетом веса индикатора Р6.2</t>
  </si>
  <si>
    <t>Значение индикатора Р6.2</t>
  </si>
  <si>
    <t>Р6.2 Соблюдение сроков представления ГРБС годовой бюджетной (бухгалтерской) отчетности</t>
  </si>
  <si>
    <t>Р6.2 = выполнено/не выполнено</t>
  </si>
  <si>
    <t>Соблюдение установленных  Управлением финансов сроков представления ГРБС годовой бюджетной (бухгалтерской) отчетности
(1- выполнено/ 0 - не выполнено)</t>
  </si>
  <si>
    <t>Р7.1 = выполнено/не выполнено</t>
  </si>
  <si>
    <t>Оценка индикатора Р7.1</t>
  </si>
  <si>
    <t>Значение Р7.1</t>
  </si>
  <si>
    <t>Оценка с учетом веса индикатора Р7.1</t>
  </si>
  <si>
    <t>Р8.1 Наличие сумм, подлежащих взысканию по исполнительным документам</t>
  </si>
  <si>
    <t>Значение индикатора Р8.1</t>
  </si>
  <si>
    <t>Оценка индикатора Р8.1</t>
  </si>
  <si>
    <t>Оценка с учетом веса индикатора Р8.1</t>
  </si>
  <si>
    <t>Значение индикатора Р8.2</t>
  </si>
  <si>
    <t>Оценка индикатора Р8.2</t>
  </si>
  <si>
    <t>Оценка с учетом веса индикатора Р8.2</t>
  </si>
  <si>
    <t>Значения индикаторов</t>
  </si>
  <si>
    <r>
      <t>Р3.1 = (Р</t>
    </r>
    <r>
      <rPr>
        <sz val="8"/>
        <color theme="1"/>
        <rFont val="Arial Cyr"/>
        <charset val="204"/>
      </rPr>
      <t>О</t>
    </r>
    <r>
      <rPr>
        <sz val="10"/>
        <color theme="1"/>
        <rFont val="Arial Cyr"/>
        <family val="2"/>
        <charset val="204"/>
      </rPr>
      <t xml:space="preserve"> - Р</t>
    </r>
    <r>
      <rPr>
        <sz val="8"/>
        <color theme="1"/>
        <rFont val="Arial Cyr"/>
        <charset val="204"/>
      </rPr>
      <t>ПП</t>
    </r>
    <r>
      <rPr>
        <sz val="10"/>
        <color theme="1"/>
        <rFont val="Arial Cyr"/>
        <family val="2"/>
        <charset val="204"/>
      </rPr>
      <t>) / Р</t>
    </r>
    <r>
      <rPr>
        <sz val="8"/>
        <color theme="1"/>
        <rFont val="Arial Cyr"/>
        <charset val="204"/>
      </rPr>
      <t>ПП</t>
    </r>
    <r>
      <rPr>
        <sz val="10"/>
        <color theme="1"/>
        <rFont val="Arial Cyr"/>
        <family val="2"/>
        <charset val="204"/>
      </rPr>
      <t xml:space="preserve"> x 100%</t>
    </r>
  </si>
  <si>
    <t>Р1.1</t>
  </si>
  <si>
    <t>Р1.2</t>
  </si>
  <si>
    <t>Р2.1</t>
  </si>
  <si>
    <t>Р3.1</t>
  </si>
  <si>
    <t>Р3.2</t>
  </si>
  <si>
    <t>Р3.3</t>
  </si>
  <si>
    <t>Р4.1</t>
  </si>
  <si>
    <t>Р4.2</t>
  </si>
  <si>
    <t>Р5.1</t>
  </si>
  <si>
    <t>Р5.2</t>
  </si>
  <si>
    <t>Р5.3</t>
  </si>
  <si>
    <t>Р5.4</t>
  </si>
  <si>
    <t>Р5.5</t>
  </si>
  <si>
    <t>Р6.1</t>
  </si>
  <si>
    <t>Р6.2</t>
  </si>
  <si>
    <t>Р7.1</t>
  </si>
  <si>
    <t>Р8.1</t>
  </si>
  <si>
    <t>Р8.2</t>
  </si>
  <si>
    <t>Р1.2 Степень использования лимитов бюджетных обязательств (без учета средств вышестоящих бюджетов)</t>
  </si>
  <si>
    <t>Степень использования лимитов бюджетных обязательств (без учета средств вышестоящих бюджетов)</t>
  </si>
  <si>
    <t>Эффективность управления просроченной кредиторской задолженностью</t>
  </si>
  <si>
    <t>Выполнение муниципальными учреждениями утвержденного муниципального задания</t>
  </si>
  <si>
    <t>Прирост объема доходов бюджетных (автономных) учреждений от приносящей доход деятельности</t>
  </si>
  <si>
    <t>Установление нормативных затрат</t>
  </si>
  <si>
    <t>Наличие результатов контроля за исполнением муниципального задания</t>
  </si>
  <si>
    <t>Доля платежных документов ГРБС и муниципальных учреждений, не принятых к исполнению Управлением финансов</t>
  </si>
  <si>
    <t>Соблюдение сроков представления ГРБС годовой бюджетной (бухгалтерской) отчетности</t>
  </si>
  <si>
    <t>Наличие сумм, подлежащих взысканию по исполнительным документам</t>
  </si>
  <si>
    <t>Итоговая оценка</t>
  </si>
  <si>
    <t>Взвешенное значение</t>
  </si>
  <si>
    <t>Взвешенная оценка индикаторов</t>
  </si>
  <si>
    <t>КФМ</t>
  </si>
  <si>
    <t>MAX - максимально возможная оценка</t>
  </si>
  <si>
    <t>MAX</t>
  </si>
  <si>
    <t>K - коэффициент сложности управления финансами</t>
  </si>
  <si>
    <t>R=КФМ/МАХ*К*400</t>
  </si>
  <si>
    <t>К</t>
  </si>
  <si>
    <t xml:space="preserve">КФМ - интегральная (взвешенная)  оценка качества финансового менеджмента </t>
  </si>
  <si>
    <t xml:space="preserve">Рейтинговая оценка </t>
  </si>
  <si>
    <t>Итоговый рейтинг</t>
  </si>
  <si>
    <t xml:space="preserve">КФМ - качество финансового менеджмента </t>
  </si>
  <si>
    <t>Степень качества финансового менеджмента</t>
  </si>
  <si>
    <t>% исполнения к максимально возможному количеству баллов</t>
  </si>
  <si>
    <t>I</t>
  </si>
  <si>
    <t>II</t>
  </si>
  <si>
    <t>Оценка среднего уровня качества финансового менеджмента ГРБС (MR)</t>
  </si>
  <si>
    <t>Р1.1_Sп</t>
  </si>
  <si>
    <t>Р1.1_Sr</t>
  </si>
  <si>
    <t>Р1.2_F</t>
  </si>
  <si>
    <t>Р1.2_L</t>
  </si>
  <si>
    <t>Р2.1_Rp</t>
  </si>
  <si>
    <t>Р2.1_Rf</t>
  </si>
  <si>
    <t>Р3.1_Ро</t>
  </si>
  <si>
    <t>Р3.1_Рпп</t>
  </si>
  <si>
    <t>Р4.1_Кр</t>
  </si>
  <si>
    <t>Р4.1_Е</t>
  </si>
  <si>
    <t>Объем просроченной кредиторской задолженности бюджетных (автономных) учреждений на 1 января года, следующего за отчетным</t>
  </si>
  <si>
    <t>Плановый объем финансового обеспечения бюджетных (автономных) учреждений за счет всех источников в отчетном году</t>
  </si>
  <si>
    <t>Р5.2_До</t>
  </si>
  <si>
    <t>Р5.2_Д</t>
  </si>
  <si>
    <t>Объем доходов бюджетных (автономных) учреждений от приносящей доход деятельности за год, предшествующий отчетному</t>
  </si>
  <si>
    <t>Р5.4_Дпфхд</t>
  </si>
  <si>
    <t>Р5.4_Дсм</t>
  </si>
  <si>
    <t>Р5.4_Дрд</t>
  </si>
  <si>
    <t>Р5.4_Дкм</t>
  </si>
  <si>
    <t>Р5.4_N</t>
  </si>
  <si>
    <t>Р6.1_R</t>
  </si>
  <si>
    <t>Р6.1_V</t>
  </si>
  <si>
    <t>Исходные данные для мониторинга</t>
  </si>
  <si>
    <t>Общий объем бюджетных ассигнований ГРБС на отчетный финансовый год, представленных в программном виде (муниципальных программах), за исключением бюджетных ассигнований на содержание органов местного самоуправления</t>
  </si>
  <si>
    <t>Общий объем бюджетных ассигнований ГРБС на отчетный финансовый год (за исключением бюджетных ассигнований на исполнение судебных актов (код вида расходов классификации расходов бюджета 830), на содержание органов местного самоуправления, резервного фонда Администрации муниципального района)</t>
  </si>
  <si>
    <t>Кассовое исполнение расходов ГРБС в отчетном году за счет средств бюджета муниципального района (за исключением расходов за счет средств резервного фонда Администрации муниципального района)</t>
  </si>
  <si>
    <t>Плановые лимиты бюджетных обязательств ГРБС в отчетном периоде за счет средств бюджета муниципального района (за исключением расходов за счет средств резервного фонда Администрации муниципального района)</t>
  </si>
  <si>
    <t>Наличие правового акта ГРБС о порядке составления, утверждения и ведения бюджетной сметы</t>
  </si>
  <si>
    <t>Объем дебиторской задолженности по источнику доходов на 1 января года, следующего за отчетным (главных администраторов доходов), без учета средств вышестоящих бюджетов</t>
  </si>
  <si>
    <t>Кассовое исполнение доходов (налоговых и неналоговых) по источнику доходов в отчетном году (главных администраторов доходов)</t>
  </si>
  <si>
    <t>Объем дебиторской задолженности по источнику доходов на 1 января года, следующего за отчетным (бюджетных (автономных) учреждений), без учета средств вышестоящих бюджетов</t>
  </si>
  <si>
    <t>Кассовое исполнение доходов (налоговых и неналоговых) по источнику доходов в отчетном году (подведомственных бюджетных (автономных) учреждений)</t>
  </si>
  <si>
    <t>Объем дебиторской задолженности по источнику доходов на 1 января года, следующего за отчетным (казенных учреждений), без учета средств вышестоящих бюджетов</t>
  </si>
  <si>
    <t>Кассовое исполнение доходов (налоговых и неналоговых) по источнику доходов в отчетном году (подведомственных казенных учреждений)</t>
  </si>
  <si>
    <t>Наличие правового акта при управлении дебиторской задолженностью по доходам</t>
  </si>
  <si>
    <t>Принятие решений о признании дебиторской задолженности по доходам безнадежной к взысканию</t>
  </si>
  <si>
    <t>Полнота предоставления в ГИС ГМП информации о начислениях, актуальность выгруженных начислений</t>
  </si>
  <si>
    <t>Количество уведомлений ГРБС по внесению изменений в роспись получателей бюджетных средств по типам средств 01.01.01 - 01.01.07, 01.04.00, 01.05.00, не связанных с внесением изменений в бюджет, на 31 декабря отчетного года</t>
  </si>
  <si>
    <t xml:space="preserve">Общее количество уведомлений по внесению изменений в роспись получателей бюджетных средств, не связанных с внесением изменений в бюджет, по типам средств 01.01.01 - 01.01.07, 01.04.00, 01.05.00 на 31 декабря отчетного года </t>
  </si>
  <si>
    <t>Соблюдение ГРБС установленных сроков уточнения муниципальных программ, ответственным исполнителем которых он является, в случае если утвержденные решением о бюджете на отчетный финансовый год и плановый период объемы бюджетных ассигнований, предусмотренные за счет средств бюджета муниципального района на реализацию программ, отличаются от объемов финансирования, предусмотренных за счет средств бюджета муниципального района в утвержденных программах</t>
  </si>
  <si>
    <t xml:space="preserve">Объем просроченной кредиторской задолженности ГРБС и казенных учреждений на 1 января года, следующего за отчетным
</t>
  </si>
  <si>
    <t>Объем бюджетных ассигнований ГРБС в отчетном году по состоянию на 31 декабря отчетного года</t>
  </si>
  <si>
    <t>Объем просроченной кредиторской задолженности ГРБС и казенных учреждений по выплате пособий по социальной помощи населению на 1 января года, следующего за отчетным</t>
  </si>
  <si>
    <t>Объем просроченной кредиторской задолженности бюджетных (автономных) учреждений по выплате заработной платы на 1 января года, следующего за отчетным</t>
  </si>
  <si>
    <t>Объем просроченной кредиторской задолженности бюджетных (автономных) учреждений по выплате пособий по социальной помощи населению на 1 января года, следующего за отчетным</t>
  </si>
  <si>
    <t>Количество муниципальных учреждений, выполнивших муниципальное задание в отчетном году в объеме менее установленного муниципальным заданием с учетом допустимых отклонений</t>
  </si>
  <si>
    <t>Утверждение ГРБС нормативных затрат в установленные сроки</t>
  </si>
  <si>
    <t xml:space="preserve">Доля незавершенных документов вида «ПФХД» от общего количества документов соответствующего вида за отчетный год </t>
  </si>
  <si>
    <t xml:space="preserve">Доля незавершенных документов вида «Бюджетная смета» от общего количества документов соответствующего вида за отчетный год </t>
  </si>
  <si>
    <t xml:space="preserve">Доля незавершенных документов вида «Результаты деятельности и использование имущества» от общего количества документов соответствующего вида  за год, предшествующий отчетному </t>
  </si>
  <si>
    <t xml:space="preserve">Доля незавершенных документов вида «Контрольные мероприятия» от общего количества документов соответствующего вида за год, предшествующий отчетному </t>
  </si>
  <si>
    <t xml:space="preserve">Доля незавершенных документов вида «Государственное задание» от общего количества документов соответствующего вида за отчетный год </t>
  </si>
  <si>
    <t>Доля незавершенных документов вида «Баланс учреждения (0503130)» от общего количества документов соответствующего вида за год, предшествующий отчетному</t>
  </si>
  <si>
    <t>Доля незавершенных документов вида «Отчет о результатах деятельности (0503121)» от общего количества документов соответствующего вида за год, предшествующий отчетному</t>
  </si>
  <si>
    <t>Доля незавершенных документов вида «Отчет об исполнении бюджета (0503127)» от общего количества документов соответствующего вида за год, предшествующий отчетному</t>
  </si>
  <si>
    <t>Доля незавершенных документов вида «Баланс учреждения (0503730)» от общего количества документов соответствующего вида за год, предшествующий отчетному</t>
  </si>
  <si>
    <t>Доля незавершенных документов вида «Отчет о финансовых результатах деятельности (0503721)» от общего количества документов соответствующего вида за год, предшествующий отчетному</t>
  </si>
  <si>
    <t>Доля незавершенных документов вида «Отчет об исполнении ПФХД (0503737)» от общего количества документов соответствующего вида за год, предшествующий отчетному</t>
  </si>
  <si>
    <t xml:space="preserve">Количество оцениваемых видов документов, размещаемых муниципальными учреждениями в ГИС «Электронный бюджет ЯО» </t>
  </si>
  <si>
    <t>Наличие полугодовой и годовой сводной информации о выполнении муниципального задания на официальном сайте Администрации муниципального района</t>
  </si>
  <si>
    <t>Соблюдение установленных Управлением финансов сроков представления ГРБС бюджетной (бухгалтерской) отчетности</t>
  </si>
  <si>
    <t>Осуществление внутреннего финансового аудита главными администраторами бюджетных средств</t>
  </si>
  <si>
    <t>Проведение инвентаризации активов и обязательств в течении отчетного финансового года</t>
  </si>
  <si>
    <t>Недостачи и хищения муниципальной собственности в течении отчетного финансового года</t>
  </si>
  <si>
    <t xml:space="preserve">Эффективность закупочной деятельности в экономии, сложивщейся в течение отчетного финансового года </t>
  </si>
  <si>
    <t>Наличие сумм, подлежащих взысканию по поступившим с начала финансового года исполнительным документам за счет средств бюджета муниципального района и средств муниципальных учреждений по состоянию на конец отчетного периода (в отношении ГРБС и муниципальных учреждений)</t>
  </si>
  <si>
    <t>Наличие приостановлений операций по расходованию средств на лицевых счетах ГРБС и муниципальных учреждений</t>
  </si>
  <si>
    <t>Р1.3</t>
  </si>
  <si>
    <t>Р2.2_Дз</t>
  </si>
  <si>
    <t>Р2.2_Ид</t>
  </si>
  <si>
    <t>Р2.2_ДзБ</t>
  </si>
  <si>
    <t>Р2.2_ИдБ</t>
  </si>
  <si>
    <t xml:space="preserve">Р2.2_ДзК </t>
  </si>
  <si>
    <t>Р2.2_ИдК</t>
  </si>
  <si>
    <t>Р2.3</t>
  </si>
  <si>
    <t>Р2.4</t>
  </si>
  <si>
    <t>Р2.5</t>
  </si>
  <si>
    <t>Р3.2_Ку</t>
  </si>
  <si>
    <t>Р3.2_Оку</t>
  </si>
  <si>
    <t>Р4.1_КрБ</t>
  </si>
  <si>
    <t>Р4.1_Ф</t>
  </si>
  <si>
    <t>Р4.2_Кзп</t>
  </si>
  <si>
    <t>Р4.2_Ксоц</t>
  </si>
  <si>
    <t>Р4.2_КзпБ</t>
  </si>
  <si>
    <t>Р4.2_КсоцБ</t>
  </si>
  <si>
    <t>Р5.1_У</t>
  </si>
  <si>
    <t>Р5.4_Дгз</t>
  </si>
  <si>
    <t>Р5.4_Дб1</t>
  </si>
  <si>
    <t>Р5.4_Дорд1</t>
  </si>
  <si>
    <t>Р5.4_Дои1</t>
  </si>
  <si>
    <t>Р5.4_Дб2</t>
  </si>
  <si>
    <t>Р5.4_Дорд2</t>
  </si>
  <si>
    <t>Р5.4_Дои2</t>
  </si>
  <si>
    <t>Р6.3</t>
  </si>
  <si>
    <t>Р7.2</t>
  </si>
  <si>
    <t>Р7.3</t>
  </si>
  <si>
    <t>единиц</t>
  </si>
  <si>
    <t>%</t>
  </si>
  <si>
    <t xml:space="preserve">Значение </t>
  </si>
  <si>
    <t>Фактическое поступление доходов за отчетный период (без учета безвозмездных поступлений)</t>
  </si>
  <si>
    <t>тыс.руб.</t>
  </si>
  <si>
    <t>Р1.1 Доля бюджетных ассигнований, представленных в программном виде (муниципальных программах)</t>
  </si>
  <si>
    <t>Р1.3 Наличие правового акта ГРБС о порядке составления, утверждения и ведения бюджетной сметы</t>
  </si>
  <si>
    <t>Р1.3 = выполнено/не выполнено</t>
  </si>
  <si>
    <t>Наличие правового акта ГРБС об установлении порядка составления, утверждения и ведения бюджетной сметы соответствующего требованиям, установленным нормативно-правовым актом Правительства РФ и Министерства финансов РФ
(1- выполнено/ 0 - не выполнено)</t>
  </si>
  <si>
    <t xml:space="preserve">Р2.1 Оценка отклонения прогноза (без учета безвозмездных поступлений) </t>
  </si>
  <si>
    <t xml:space="preserve">Общий объем бюджетных ассигнований ГРБС на отчетный финансовый год, представленных в программном виде (муниципальных программах), за исключением бюджетных ассигнований на содержание органов местного самоуправления
</t>
  </si>
  <si>
    <t xml:space="preserve"> Плановые лимиты бюджетных обязательств ГРБС в отчетном периоде за счет средств бюджета муниципального района (за исключением расходов за счет средств резервного фонда Администрации муниципального района)</t>
  </si>
  <si>
    <t>Значение индикатора Р1.3</t>
  </si>
  <si>
    <t>Оценка индикатора Р1.3</t>
  </si>
  <si>
    <t>Оценка с учетом веса индикатора Р1.3</t>
  </si>
  <si>
    <t>Прогноз поступлений доходов по главному администратору бюджета (без учета безвозмездных поступлений</t>
  </si>
  <si>
    <t>Дз</t>
  </si>
  <si>
    <t>Ид</t>
  </si>
  <si>
    <t xml:space="preserve">Объем дебиторской задолженности по источнику доходов на 1 января года, следующего за отчетным (главных администраторов доходов), без учета средств вышестоящих бюджетов
</t>
  </si>
  <si>
    <t>Значение индикатора Р2.2</t>
  </si>
  <si>
    <t>Оценка индикатора Р2.2</t>
  </si>
  <si>
    <t>Оценка с учетом веса индикатора Р2.2</t>
  </si>
  <si>
    <t>Р2.2 Эффективность управления дебиторской задолженностью по доходам, без учета средств вышестоящих бюджетов:</t>
  </si>
  <si>
    <t>- главных администраторов доходов</t>
  </si>
  <si>
    <t>- подведомственных бюджетных (автономных) учреждений</t>
  </si>
  <si>
    <t>- подведомственных казенных учреждений</t>
  </si>
  <si>
    <t xml:space="preserve">ДзБ </t>
  </si>
  <si>
    <t xml:space="preserve">ИдБ </t>
  </si>
  <si>
    <t>ДзК</t>
  </si>
  <si>
    <t xml:space="preserve">ИдК </t>
  </si>
  <si>
    <t>Р2.2 = (ДзК / ИдК ) x 100%</t>
  </si>
  <si>
    <t>Р2.2 = (ДзБ / ИдБ ) x 100%</t>
  </si>
  <si>
    <t>Р2.2 = (Дз / Ид) x 100%</t>
  </si>
  <si>
    <t>Наличие правового акта при управлении дебиторской задолженностью по доходам
(1- выполнено/ 0 - не выполнено)</t>
  </si>
  <si>
    <t>Р2.3 Наличие правового акта при управлении дебиторской задолженностью по доходам</t>
  </si>
  <si>
    <t>Р2.3 = выполнено/не выполнено</t>
  </si>
  <si>
    <t>Значение индикатора Р2.3</t>
  </si>
  <si>
    <t>Оценка индикатора Р2.3</t>
  </si>
  <si>
    <t>Оценка с учетом веса индикатора Р2.3</t>
  </si>
  <si>
    <t>Значение индикатора Р2.4</t>
  </si>
  <si>
    <t>Оценка индикатора Р2.4</t>
  </si>
  <si>
    <t>Оценка с учетом веса индикатора Р2.4</t>
  </si>
  <si>
    <t>Р2.4 = выполнено/не выполнено</t>
  </si>
  <si>
    <t>Р2.5 Полнота предоставления в ГИС ГМП информации о начислениях, актуальность выгруженных начислений</t>
  </si>
  <si>
    <t>Р2.5 = выполнено/не выполнено</t>
  </si>
  <si>
    <t>Полнота предоставления в ГИС ГМП информации о начислениях, актуальность выгруженных начислений
(1- выполнено/ 0 - не выполнено)</t>
  </si>
  <si>
    <t>Р2.4 Принятие решений о признании дебиторской задолженности по доходам безнадежной к взысканию</t>
  </si>
  <si>
    <t>Р3.1 Отклонение уточненного на отчетный финансовый год объема расходов по ГРБС за счет средств областного бюджета и бюджета муниципального района по состоянию на 31 декабря отчетного года к первоначально утвержденному на отчетный финансовый год объему расходов.</t>
  </si>
  <si>
    <t xml:space="preserve">Р3.2 Количество внесенных изменений в бюджетную роспись в целом по ГРБС </t>
  </si>
  <si>
    <t>Р3.2 = (Ку / ОКу) x 100%</t>
  </si>
  <si>
    <t>Ку</t>
  </si>
  <si>
    <t>Оку</t>
  </si>
  <si>
    <t xml:space="preserve">Общее количество уведомлений по внесению изменений в роспись получателей бюджетных средств, не связанных с внесением изменений в бюджет, по типам средств 01.01.01 - 01.01.07, 01.04.00, 01.05.00 на 31 декабря отчетного года ) </t>
  </si>
  <si>
    <t>Р3.3 Соблюдение ГРБС установленных сроков уточнения муниципальных программ, ответственным исполнителем которых он является, в случае если утвержденные решением о бюджете на отчетный финансовый год и плановый период объемы бюджетных ассигнований, предусмотренные за счет средств бюджета муниципального района на реализацию программ, отличаются от объемов финансирования, предусмотренных за счет средств бюджета муниципального района в утвержденных программах</t>
  </si>
  <si>
    <t>Р4.1 Эффективность управления просроченной кредиторской задолженностью:</t>
  </si>
  <si>
    <t>-  ГРБС и казенных учреждений</t>
  </si>
  <si>
    <t xml:space="preserve">Объем просроченной кредиторской задолженности ГРБС и казенных учреждений на 1 января года, следующего за отчетным
</t>
  </si>
  <si>
    <t>- бюджетных (автономных) учреждений</t>
  </si>
  <si>
    <t>Р4.1 = (КрБ / Ф )  x 100%</t>
  </si>
  <si>
    <t xml:space="preserve">КрБ  </t>
  </si>
  <si>
    <t>Р4.2 Объём просроченной кредиторской задолженности по выплате заработной платы и пособий по социальной помощи населению</t>
  </si>
  <si>
    <t>- ГРБС и казенных учреждений</t>
  </si>
  <si>
    <t>Р4.2 = (Кзп + Ксоц)  x 100%</t>
  </si>
  <si>
    <t>КзпБ</t>
  </si>
  <si>
    <t>Р4.2 = (КзпБ + КсоцБ)  x 100%</t>
  </si>
  <si>
    <t>КсоцБ</t>
  </si>
  <si>
    <t>У</t>
  </si>
  <si>
    <t>Р5.1 = У</t>
  </si>
  <si>
    <t>Количество функционально подчиненных ГРБС муниципальных учреждений, выполнивших муниципальное задание в отчетном году в объеме, менее установленного муниципальным заданием с учетом допустимых отклонений</t>
  </si>
  <si>
    <t xml:space="preserve">Объем доходов бюджетных (автономных) учреждений от приносящей доход деятельности за отчетный год;
</t>
  </si>
  <si>
    <t xml:space="preserve">Р5.4 Размещение информации о муниципальных учреждениях в ГИС «Электронный бюджет ЯО»
</t>
  </si>
  <si>
    <r>
      <t>Р5.4 = (Дпфхд + Дсм + Дрд + Дкм + Дгз + Д</t>
    </r>
    <r>
      <rPr>
        <sz val="8"/>
        <color theme="1"/>
        <rFont val="Arial Cyr"/>
        <charset val="204"/>
      </rPr>
      <t>Б</t>
    </r>
    <r>
      <rPr>
        <sz val="10"/>
        <color theme="1"/>
        <rFont val="Arial Cyr"/>
        <family val="2"/>
        <charset val="204"/>
      </rPr>
      <t>1 + Дорд1 + Дои1 + ДБ2 + Дорд2 + Дои2) / N</t>
    </r>
  </si>
  <si>
    <t>Дгз</t>
  </si>
  <si>
    <t>ДБ1</t>
  </si>
  <si>
    <t>Дорд1</t>
  </si>
  <si>
    <t>ДБ2</t>
  </si>
  <si>
    <t>Дорд2</t>
  </si>
  <si>
    <t>Дои2</t>
  </si>
  <si>
    <t>Дои1</t>
  </si>
  <si>
    <t>Доля незавершенных документов вида «Контрольные мероприятия» от общего количества документов соответствующего вида за год, предшествующий отчетному</t>
  </si>
  <si>
    <t>Доля незавершенных документов вида «Государственное задание» от общего количества документов соответствующего вида за отчетный год</t>
  </si>
  <si>
    <t xml:space="preserve">Общее количество платежных документов по лицевым счетам ГРБС и муниципальных учреждений </t>
  </si>
  <si>
    <t>Р6.3 = выполнено/не выполнено</t>
  </si>
  <si>
    <t>Значение индикатора Р6.3</t>
  </si>
  <si>
    <t>Оценка индикатора Р6.3</t>
  </si>
  <si>
    <t>Оценка с учетом веса индикатора Р6.3</t>
  </si>
  <si>
    <t>Р6.3 Осуществление внутреннего финансового аудита главными администраторами бюджетных средств</t>
  </si>
  <si>
    <t>Осуществление внутреннего финансового аудита главными администраторами бюджетных средств
(1- выполнено/ 0 - не выполнено)</t>
  </si>
  <si>
    <t>Р7.1 Проведение инвентаризации активов и обязательств</t>
  </si>
  <si>
    <t>Проведение инвентаризации активов и обязательств в течении отчетного финансового года
(1- выполнено/ 0 - не выполнено)</t>
  </si>
  <si>
    <t>Р7.2 Недостачи и хищения муниципальной собственности</t>
  </si>
  <si>
    <t>Значение Р7.2</t>
  </si>
  <si>
    <t>Оценка индикатора Р7.2</t>
  </si>
  <si>
    <t>Оценка с учетом веса индикатора Р7.2</t>
  </si>
  <si>
    <t>Недостачи и хищения муниципальной собственности в течении отчетного финансового года
(1- нет/ 0 - есть)</t>
  </si>
  <si>
    <t>Р7.3 = выполнено/не выполнено</t>
  </si>
  <si>
    <t>Значение Р7.3</t>
  </si>
  <si>
    <t>Оценка индикатора Р7.3</t>
  </si>
  <si>
    <t>Оценка с учетом веса индикатора Р7.3</t>
  </si>
  <si>
    <t>Р7.2 = нет/есть</t>
  </si>
  <si>
    <t>Р7.3 Эффективность закупочной деятельности</t>
  </si>
  <si>
    <t>Эффективность закупочной деятельности в экономии, сложивщейся в течение отчетного финансового года 
(1- выполнено/ 0 - невыполнено)</t>
  </si>
  <si>
    <t>Наличие сумм, подлежащих взысканию по поступившим с начала финансового года исполнительным документам за счет средств бюджета муниципального района и средств муниципальных учреждений по состоянию на конец отчетного периода (в отношении ГРБС и муниципальных учреждений)
(1- нет/ 0 - есть)</t>
  </si>
  <si>
    <t>Р8.1 = нет/есть</t>
  </si>
  <si>
    <t>Р8.2 Приостановление операций по расходованию средств на лицевых счетах ГРБС и муниципальных учреждений в связи с нарушением процедур исполнения судебных актов, предусматривающих обращение взыскания на средства бюджета муниципального района и средства муниципальных учреждений</t>
  </si>
  <si>
    <t>Наличие приостановлений операций по расходованию средств на лицевых счетах ГРБС и муниципальных учреждений
(1- нет/ 0 - есть)</t>
  </si>
  <si>
    <t>Р8.2 = нет/есть</t>
  </si>
  <si>
    <t xml:space="preserve">Объем дебиторской задолженности по источнику доходов на 1 января года, следующего за отчетным (бюджетных (автономных) учреждений), без учета средств вышестоящих бюджетов
</t>
  </si>
  <si>
    <t xml:space="preserve">Объем дебиторской задолженности по источнику доходов на 1 января года, следующего за отчетным (казенных учреждений), без учета средств вышестоящих бюджетов
</t>
  </si>
  <si>
    <t>Принятие решений о признании дебиторской задолженности по доходам безнадежной к взысканию
(1- выполнено/0 - не выполнено)</t>
  </si>
  <si>
    <t>Доля бюджетных ассигнований, представленных в программном виде (муниципальных программах)</t>
  </si>
  <si>
    <t xml:space="preserve"> Наличие правового акта ГРБС о порядке составления, утверждения и ведения бюджетной сметы</t>
  </si>
  <si>
    <t xml:space="preserve">Оценка отклонения прогноза (без учета безвозмездных поступлений) </t>
  </si>
  <si>
    <t>Р2.2</t>
  </si>
  <si>
    <t>Эффективность управления дебиторской задолженностью по доходам, без учета средств вышестоящих бюджетов</t>
  </si>
  <si>
    <t>Отклонение уточненного на отчетный финансовый год объема расходов по ГРБС за счет средств областного бюджета и бюджета муниципального района по состоянию на 31 декабря отчетного года к первоначально утвержденному на отчетный финансовый год объему расходов.</t>
  </si>
  <si>
    <t xml:space="preserve">Количество внесенных изменений в бюджетную роспись в целом по ГРБС </t>
  </si>
  <si>
    <t>Объём просроченной кредиторской задолженности по выплате заработной платы и пособий по социальной помощи населению</t>
  </si>
  <si>
    <t>Размещение информации о муниципальных учреждениях в ГИС «Электронный бюджет ЯО»</t>
  </si>
  <si>
    <t>Проведение инвентаризации активов и обязательств</t>
  </si>
  <si>
    <t>Недостачи и хищения муниципальной собственности</t>
  </si>
  <si>
    <t>Эффективность закупочной деятельности</t>
  </si>
  <si>
    <t>Приостановление операций по расходованию средств на лицевых счетах ГРБС и муниципальных учреждений в связи с нарушением процедур исполнения судебных актов, предусматривающих обращение взыскания на средства бюджета муниципального района и средства муниципальных учреждений</t>
  </si>
  <si>
    <t>ИТОГО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</si>
</sst>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Red]\-#,##0.00"/>
    <numFmt numFmtId="166" formatCode="#,##0.0;[Red]\-#,##0.0"/>
    <numFmt numFmtId="167" formatCode="#,##0;[Red]\-#,##0"/>
  </numFmts>
  <fonts count="15" x14ac:knownFonts="1">
    <font>
      <sz val="10"/>
      <color theme="1"/>
      <name val="Arial Cyr"/>
      <family val="2"/>
      <charset val="204"/>
    </font>
    <font>
      <sz val="10"/>
      <name val="Times New Roman"/>
      <family val="1"/>
      <charset val="204"/>
    </font>
    <font>
      <sz val="10"/>
      <name val="Arial"/>
      <family val="2"/>
      <charset val="204"/>
    </font>
    <font>
      <sz val="12"/>
      <color theme="1"/>
      <name val="Times New Roman"/>
      <family val="2"/>
      <charset val="204"/>
    </font>
    <font>
      <sz val="12"/>
      <color theme="1"/>
      <name val="Times New Roman"/>
      <family val="1"/>
      <charset val="204"/>
    </font>
    <font>
      <sz val="12"/>
      <name val="Times New Roman"/>
      <family val="1"/>
      <charset val="204"/>
    </font>
    <font>
      <b/>
      <sz val="12"/>
      <name val="Arial Cyr"/>
      <charset val="204"/>
    </font>
    <font>
      <sz val="10"/>
      <name val="Arial Cyr"/>
      <charset val="204"/>
    </font>
    <font>
      <sz val="10"/>
      <color theme="1"/>
      <name val="Arial"/>
      <family val="2"/>
      <charset val="204"/>
    </font>
    <font>
      <sz val="8"/>
      <color theme="1"/>
      <name val="Arial Cyr"/>
      <charset val="204"/>
    </font>
    <font>
      <sz val="8"/>
      <name val="Arial Cyr"/>
      <charset val="204"/>
    </font>
    <font>
      <sz val="10"/>
      <color indexed="62"/>
      <name val="Arial Cyr"/>
      <charset val="204"/>
    </font>
    <font>
      <b/>
      <sz val="10"/>
      <name val="Arial Cyr"/>
      <charset val="204"/>
    </font>
    <font>
      <b/>
      <sz val="12"/>
      <color theme="1"/>
      <name val="Arial Cyr"/>
      <charset val="204"/>
    </font>
    <font>
      <sz val="10"/>
      <color theme="5" tint="-0.249977111117893"/>
      <name val="Arial Cyr"/>
      <charset val="204"/>
    </font>
  </fonts>
  <fills count="14">
    <fill>
      <patternFill patternType="none"/>
    </fill>
    <fill>
      <patternFill patternType="gray125"/>
    </fill>
    <fill>
      <patternFill patternType="solid">
        <fgColor theme="0"/>
        <bgColor indexed="64"/>
      </patternFill>
    </fill>
    <fill>
      <patternFill patternType="solid">
        <fgColor indexed="22"/>
      </patternFill>
    </fill>
    <fill>
      <patternFill patternType="solid">
        <fgColor indexed="15"/>
      </patternFill>
    </fill>
    <fill>
      <patternFill patternType="solid">
        <fgColor indexed="41"/>
      </patternFill>
    </fill>
    <fill>
      <patternFill patternType="solid">
        <fgColor indexed="22"/>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43"/>
      </patternFill>
    </fill>
    <fill>
      <patternFill patternType="solid">
        <fgColor indexed="51"/>
      </patternFill>
    </fill>
    <fill>
      <patternFill patternType="solid">
        <fgColor rgb="FF06E8E3"/>
        <bgColor indexed="64"/>
      </patternFill>
    </fill>
    <fill>
      <patternFill patternType="solid">
        <fgColor rgb="FFFFC000"/>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right style="thin">
        <color indexed="64"/>
      </right>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s>
  <cellStyleXfs count="10">
    <xf numFmtId="0" fontId="0" fillId="0" borderId="0"/>
    <xf numFmtId="0" fontId="2" fillId="0" borderId="0"/>
    <xf numFmtId="0" fontId="3" fillId="0" borderId="0"/>
    <xf numFmtId="49" fontId="7" fillId="3" borderId="2">
      <alignment horizontal="left" vertical="top"/>
    </xf>
    <xf numFmtId="0" fontId="7" fillId="4" borderId="2">
      <alignment horizontal="left" vertical="top" wrapText="1"/>
    </xf>
    <xf numFmtId="0" fontId="7" fillId="5" borderId="2">
      <alignment horizontal="left" vertical="top" wrapText="1"/>
    </xf>
    <xf numFmtId="0" fontId="7" fillId="0" borderId="2" applyNumberFormat="0">
      <alignment horizontal="right" vertical="top"/>
    </xf>
    <xf numFmtId="49" fontId="11" fillId="9" borderId="2">
      <alignment horizontal="left" vertical="top" wrapText="1"/>
    </xf>
    <xf numFmtId="0" fontId="7" fillId="10" borderId="2">
      <alignment horizontal="left" vertical="top" wrapText="1"/>
    </xf>
    <xf numFmtId="0" fontId="7" fillId="0" borderId="2" applyNumberFormat="0">
      <alignment horizontal="right" vertical="top"/>
    </xf>
  </cellStyleXfs>
  <cellXfs count="129">
    <xf numFmtId="0" fontId="0" fillId="0" borderId="0" xfId="0"/>
    <xf numFmtId="164" fontId="4" fillId="0"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0" fontId="6" fillId="0" borderId="0" xfId="0" applyFont="1"/>
    <xf numFmtId="49" fontId="7" fillId="3" borderId="2" xfId="3">
      <alignment horizontal="left" vertical="top"/>
    </xf>
    <xf numFmtId="0" fontId="0" fillId="0" borderId="1" xfId="0" applyBorder="1" applyAlignment="1">
      <alignment horizontal="center" vertical="center" wrapText="1"/>
    </xf>
    <xf numFmtId="0" fontId="7" fillId="5" borderId="2" xfId="5">
      <alignment horizontal="left" vertical="top" wrapText="1"/>
    </xf>
    <xf numFmtId="0" fontId="2" fillId="5" borderId="2" xfId="5" applyFont="1">
      <alignment horizontal="left" vertical="top" wrapText="1"/>
    </xf>
    <xf numFmtId="0" fontId="0" fillId="7" borderId="1" xfId="0" applyFill="1" applyBorder="1" applyAlignment="1">
      <alignment horizontal="right"/>
    </xf>
    <xf numFmtId="0" fontId="0" fillId="7" borderId="1" xfId="0" applyFill="1" applyBorder="1" applyAlignment="1">
      <alignment horizontal="left"/>
    </xf>
    <xf numFmtId="0" fontId="0" fillId="0" borderId="1" xfId="0" applyFill="1" applyBorder="1"/>
    <xf numFmtId="0" fontId="0" fillId="0" borderId="1" xfId="0" applyBorder="1" applyAlignment="1">
      <alignment horizontal="center" vertical="top" wrapText="1"/>
    </xf>
    <xf numFmtId="0" fontId="7" fillId="4" borderId="2" xfId="4" applyAlignment="1">
      <alignment horizontal="center" vertical="center" wrapText="1"/>
    </xf>
    <xf numFmtId="0" fontId="8" fillId="0" borderId="0" xfId="0" applyFont="1" applyAlignment="1">
      <alignment horizontal="center" vertical="center" wrapText="1"/>
    </xf>
    <xf numFmtId="0" fontId="0" fillId="7" borderId="3" xfId="0" applyFill="1" applyBorder="1" applyAlignment="1"/>
    <xf numFmtId="0" fontId="0" fillId="7" borderId="4" xfId="0" applyFill="1" applyBorder="1" applyAlignment="1"/>
    <xf numFmtId="49" fontId="11" fillId="9" borderId="2" xfId="7">
      <alignment horizontal="left" vertical="top" wrapText="1"/>
    </xf>
    <xf numFmtId="0" fontId="12" fillId="11" borderId="2" xfId="5" applyFont="1" applyFill="1">
      <alignment horizontal="left" vertical="top" wrapText="1"/>
    </xf>
    <xf numFmtId="0" fontId="0" fillId="0" borderId="0" xfId="0" applyBorder="1"/>
    <xf numFmtId="165" fontId="1" fillId="0" borderId="0" xfId="6" applyNumberFormat="1" applyFont="1" applyFill="1" applyBorder="1">
      <alignment horizontal="right" vertical="top"/>
    </xf>
    <xf numFmtId="165" fontId="5" fillId="0" borderId="2" xfId="6" applyNumberFormat="1" applyFont="1" applyAlignment="1">
      <alignment horizontal="center" vertical="center"/>
    </xf>
    <xf numFmtId="49" fontId="11" fillId="9" borderId="2" xfId="7" applyAlignment="1">
      <alignment horizontal="center" vertical="center" wrapText="1"/>
    </xf>
    <xf numFmtId="166" fontId="7" fillId="0" borderId="2" xfId="6" applyNumberFormat="1" applyAlignment="1">
      <alignment horizontal="center" vertical="center"/>
    </xf>
    <xf numFmtId="166" fontId="12" fillId="0" borderId="2" xfId="6" applyNumberFormat="1" applyFont="1" applyAlignment="1">
      <alignment horizontal="center" vertical="center"/>
    </xf>
    <xf numFmtId="166" fontId="7" fillId="0" borderId="2" xfId="9" applyNumberFormat="1" applyAlignment="1">
      <alignment horizontal="center" vertical="center"/>
    </xf>
    <xf numFmtId="0" fontId="7" fillId="10" borderId="2" xfId="8" applyAlignment="1">
      <alignment horizontal="center" vertical="top" wrapText="1"/>
    </xf>
    <xf numFmtId="0" fontId="7" fillId="5" borderId="2" xfId="5" applyAlignment="1">
      <alignment horizontal="center" vertical="top" wrapText="1"/>
    </xf>
    <xf numFmtId="167" fontId="7" fillId="0" borderId="2" xfId="6" applyNumberFormat="1" applyAlignment="1">
      <alignment horizontal="center" vertical="center"/>
    </xf>
    <xf numFmtId="167" fontId="7" fillId="0" borderId="2" xfId="6" applyNumberFormat="1" applyFill="1" applyAlignment="1">
      <alignment horizontal="center" vertical="center"/>
    </xf>
    <xf numFmtId="166" fontId="7" fillId="0" borderId="2" xfId="6" applyNumberFormat="1" applyFill="1" applyAlignment="1">
      <alignment horizontal="center" vertical="center"/>
    </xf>
    <xf numFmtId="167" fontId="7" fillId="6" borderId="2" xfId="6" applyNumberFormat="1" applyFill="1" applyAlignment="1">
      <alignment horizontal="center" vertical="center"/>
    </xf>
    <xf numFmtId="166" fontId="7" fillId="6" borderId="2" xfId="6" applyNumberFormat="1" applyFill="1" applyAlignment="1">
      <alignment horizontal="center" vertical="center"/>
    </xf>
    <xf numFmtId="167" fontId="5" fillId="0" borderId="2" xfId="6" applyNumberFormat="1" applyFont="1" applyAlignment="1">
      <alignment horizontal="center" vertical="center"/>
    </xf>
    <xf numFmtId="3" fontId="5" fillId="0" borderId="2" xfId="6" applyNumberFormat="1" applyFont="1" applyAlignment="1">
      <alignment horizontal="center" vertical="center"/>
    </xf>
    <xf numFmtId="167" fontId="5" fillId="8"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164" fontId="5" fillId="8" borderId="1" xfId="0" applyNumberFormat="1" applyFont="1" applyFill="1" applyBorder="1" applyAlignment="1">
      <alignment horizontal="center" vertical="center" wrapText="1"/>
    </xf>
    <xf numFmtId="165" fontId="7" fillId="0" borderId="2" xfId="6" applyNumberFormat="1" applyAlignment="1">
      <alignment horizontal="center" vertical="center"/>
    </xf>
    <xf numFmtId="165" fontId="7" fillId="6" borderId="2" xfId="6" applyNumberFormat="1" applyFill="1" applyAlignment="1">
      <alignment horizontal="center" vertical="center"/>
    </xf>
    <xf numFmtId="0" fontId="0" fillId="0" borderId="0" xfId="0" applyFill="1" applyBorder="1" applyAlignment="1">
      <alignment horizontal="left"/>
    </xf>
    <xf numFmtId="0" fontId="0" fillId="0" borderId="0" xfId="0" applyFill="1" applyBorder="1"/>
    <xf numFmtId="0" fontId="6" fillId="0" borderId="0" xfId="0" applyFont="1" applyBorder="1" applyAlignment="1">
      <alignment vertical="center" wrapText="1"/>
    </xf>
    <xf numFmtId="0" fontId="6" fillId="0" borderId="0" xfId="0" applyFont="1" applyAlignment="1">
      <alignment horizontal="left" vertical="center" wrapText="1"/>
    </xf>
    <xf numFmtId="0" fontId="0" fillId="11" borderId="9" xfId="0" applyFill="1" applyBorder="1" applyAlignment="1">
      <alignment horizontal="center" vertical="center" wrapText="1"/>
    </xf>
    <xf numFmtId="0" fontId="0" fillId="11" borderId="6" xfId="0" applyFill="1" applyBorder="1" applyAlignment="1">
      <alignment horizontal="center" vertical="center" wrapText="1"/>
    </xf>
    <xf numFmtId="167" fontId="5" fillId="0" borderId="10" xfId="6" applyNumberFormat="1" applyFont="1" applyBorder="1" applyAlignment="1">
      <alignment horizontal="center" vertical="center"/>
    </xf>
    <xf numFmtId="3" fontId="4" fillId="0"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165" fontId="5" fillId="0" borderId="11" xfId="6" applyNumberFormat="1" applyFont="1" applyFill="1" applyBorder="1" applyAlignment="1">
      <alignment horizontal="center" vertical="center"/>
    </xf>
    <xf numFmtId="167" fontId="5" fillId="2" borderId="2" xfId="6" applyNumberFormat="1" applyFont="1" applyFill="1" applyAlignment="1">
      <alignment horizontal="center" vertical="center"/>
    </xf>
    <xf numFmtId="0" fontId="6" fillId="0" borderId="0" xfId="0" applyFont="1" applyAlignment="1">
      <alignment horizontal="left" vertical="center" wrapText="1"/>
    </xf>
    <xf numFmtId="3" fontId="5" fillId="0" borderId="12" xfId="6" applyNumberFormat="1" applyFont="1" applyBorder="1" applyAlignment="1">
      <alignment horizontal="center" vertical="center"/>
    </xf>
    <xf numFmtId="167" fontId="5" fillId="0" borderId="12" xfId="6" applyNumberFormat="1" applyFont="1" applyBorder="1" applyAlignment="1">
      <alignment horizontal="center" vertical="center"/>
    </xf>
    <xf numFmtId="167" fontId="5" fillId="0" borderId="13" xfId="6" applyNumberFormat="1" applyFont="1" applyBorder="1" applyAlignment="1">
      <alignment horizontal="center" vertical="center"/>
    </xf>
    <xf numFmtId="167" fontId="5" fillId="0" borderId="1" xfId="6" applyNumberFormat="1" applyFont="1" applyBorder="1" applyAlignment="1">
      <alignment horizontal="center" vertical="center"/>
    </xf>
    <xf numFmtId="167" fontId="5" fillId="0" borderId="14" xfId="6" applyNumberFormat="1" applyFont="1" applyBorder="1" applyAlignment="1">
      <alignment horizontal="center" vertical="center"/>
    </xf>
    <xf numFmtId="49" fontId="13" fillId="0" borderId="0" xfId="0" applyNumberFormat="1" applyFont="1" applyAlignment="1"/>
    <xf numFmtId="49" fontId="0" fillId="0" borderId="1" xfId="0" applyNumberFormat="1" applyBorder="1" applyAlignment="1">
      <alignment horizontal="center" vertical="top" wrapText="1"/>
    </xf>
    <xf numFmtId="0" fontId="7" fillId="2" borderId="2" xfId="5" applyFont="1" applyFill="1" applyAlignment="1">
      <alignment horizontal="center" vertical="top" wrapText="1"/>
    </xf>
    <xf numFmtId="166" fontId="5" fillId="2" borderId="2" xfId="6" applyNumberFormat="1" applyFont="1" applyFill="1" applyAlignment="1">
      <alignment horizontal="center" vertical="center"/>
    </xf>
    <xf numFmtId="166" fontId="5" fillId="8" borderId="1" xfId="0" applyNumberFormat="1" applyFont="1" applyFill="1" applyBorder="1" applyAlignment="1">
      <alignment horizontal="center" vertical="center" wrapText="1"/>
    </xf>
    <xf numFmtId="164" fontId="5" fillId="2" borderId="0" xfId="0" applyNumberFormat="1" applyFont="1" applyFill="1" applyBorder="1" applyAlignment="1">
      <alignment horizontal="center" vertical="center" wrapText="1"/>
    </xf>
    <xf numFmtId="167" fontId="5" fillId="8" borderId="15" xfId="0" applyNumberFormat="1" applyFont="1" applyFill="1" applyBorder="1" applyAlignment="1">
      <alignment horizontal="center" vertical="center" wrapText="1"/>
    </xf>
    <xf numFmtId="3" fontId="7" fillId="6" borderId="2" xfId="6" applyNumberFormat="1" applyFill="1" applyAlignment="1">
      <alignment horizontal="center" vertical="center"/>
    </xf>
    <xf numFmtId="167" fontId="0" fillId="0" borderId="0" xfId="0" applyNumberFormat="1"/>
    <xf numFmtId="166" fontId="14" fillId="7" borderId="2" xfId="6" applyNumberFormat="1" applyFont="1" applyFill="1" applyAlignment="1">
      <alignment horizontal="center" vertical="center"/>
    </xf>
    <xf numFmtId="3" fontId="1" fillId="2" borderId="1" xfId="0" applyNumberFormat="1" applyFont="1" applyFill="1" applyBorder="1" applyAlignment="1">
      <alignment horizontal="center" vertical="center" wrapText="1"/>
    </xf>
    <xf numFmtId="167" fontId="7" fillId="2" borderId="2" xfId="6" applyNumberFormat="1" applyFont="1" applyFill="1" applyAlignment="1">
      <alignment horizontal="center" vertical="center"/>
    </xf>
    <xf numFmtId="3" fontId="7" fillId="2" borderId="2" xfId="6" applyNumberFormat="1" applyFont="1" applyFill="1" applyAlignment="1">
      <alignment horizontal="center" vertical="center"/>
    </xf>
    <xf numFmtId="167" fontId="5" fillId="2" borderId="1" xfId="0" applyNumberFormat="1" applyFont="1" applyFill="1" applyBorder="1" applyAlignment="1">
      <alignment horizontal="center" vertical="center" wrapText="1"/>
    </xf>
    <xf numFmtId="166" fontId="5" fillId="0" borderId="2" xfId="6" applyNumberFormat="1" applyFont="1" applyAlignment="1">
      <alignment horizontal="center" vertical="center"/>
    </xf>
    <xf numFmtId="166" fontId="5" fillId="0" borderId="2" xfId="6" applyNumberFormat="1" applyFont="1" applyAlignment="1">
      <alignment horizontal="center" vertical="center" wrapText="1"/>
    </xf>
    <xf numFmtId="167" fontId="7" fillId="0" borderId="2" xfId="6" applyNumberFormat="1" applyFont="1" applyAlignment="1">
      <alignment horizontal="center" vertical="center"/>
    </xf>
    <xf numFmtId="0" fontId="0" fillId="12" borderId="0" xfId="0" applyFill="1" applyAlignment="1">
      <alignment wrapText="1"/>
    </xf>
    <xf numFmtId="167" fontId="7" fillId="0" borderId="2" xfId="9" applyNumberFormat="1" applyAlignment="1">
      <alignment horizontal="center" vertical="center"/>
    </xf>
    <xf numFmtId="167" fontId="7" fillId="2" borderId="2" xfId="9" applyNumberFormat="1" applyFill="1" applyAlignment="1">
      <alignment horizontal="center" vertical="center"/>
    </xf>
    <xf numFmtId="167" fontId="7" fillId="0" borderId="16" xfId="9" applyNumberFormat="1" applyBorder="1" applyAlignment="1">
      <alignment horizontal="center" vertical="center"/>
    </xf>
    <xf numFmtId="49" fontId="11" fillId="9" borderId="10" xfId="7" applyBorder="1">
      <alignment horizontal="left" vertical="top" wrapText="1"/>
    </xf>
    <xf numFmtId="167" fontId="7" fillId="0" borderId="17" xfId="9" applyNumberFormat="1" applyBorder="1" applyAlignment="1">
      <alignment horizontal="center" vertical="center"/>
    </xf>
    <xf numFmtId="167" fontId="7" fillId="0" borderId="8" xfId="9" applyNumberFormat="1" applyBorder="1" applyAlignment="1">
      <alignment horizontal="center" vertical="center"/>
    </xf>
    <xf numFmtId="167" fontId="7" fillId="0" borderId="1" xfId="9" applyNumberFormat="1" applyBorder="1" applyAlignment="1">
      <alignment horizontal="center" vertical="center"/>
    </xf>
    <xf numFmtId="0" fontId="7" fillId="10" borderId="16" xfId="8" applyFont="1" applyBorder="1" applyAlignment="1">
      <alignment horizontal="center" vertical="center" wrapText="1"/>
    </xf>
    <xf numFmtId="0" fontId="7" fillId="5" borderId="10" xfId="5" applyBorder="1">
      <alignment horizontal="left" vertical="top" wrapText="1"/>
    </xf>
    <xf numFmtId="167" fontId="7" fillId="0" borderId="10" xfId="9" applyNumberFormat="1" applyBorder="1" applyAlignment="1">
      <alignment horizontal="center" vertical="center"/>
    </xf>
    <xf numFmtId="167" fontId="7" fillId="0" borderId="7" xfId="9" applyNumberFormat="1" applyBorder="1" applyAlignment="1">
      <alignment horizontal="center" vertical="center"/>
    </xf>
    <xf numFmtId="167" fontId="7" fillId="0" borderId="18" xfId="9" applyNumberFormat="1" applyBorder="1" applyAlignment="1">
      <alignment horizontal="center" vertical="center"/>
    </xf>
    <xf numFmtId="0" fontId="0" fillId="0" borderId="1" xfId="0" applyBorder="1"/>
    <xf numFmtId="167" fontId="0" fillId="0" borderId="1" xfId="0" applyNumberFormat="1" applyBorder="1" applyAlignment="1">
      <alignment horizontal="center"/>
    </xf>
    <xf numFmtId="0" fontId="0" fillId="0" borderId="1" xfId="0" applyBorder="1" applyAlignment="1">
      <alignment horizontal="center"/>
    </xf>
    <xf numFmtId="166" fontId="7" fillId="0" borderId="10" xfId="9" applyNumberFormat="1" applyBorder="1" applyAlignment="1">
      <alignment horizontal="center" vertical="center"/>
    </xf>
    <xf numFmtId="166" fontId="0" fillId="0" borderId="1" xfId="0" applyNumberFormat="1" applyBorder="1"/>
    <xf numFmtId="166" fontId="7" fillId="2" borderId="2" xfId="9" applyNumberFormat="1" applyFill="1" applyAlignment="1">
      <alignment horizontal="center" vertical="center"/>
    </xf>
    <xf numFmtId="166" fontId="0" fillId="0" borderId="1" xfId="0" applyNumberFormat="1" applyBorder="1" applyAlignment="1">
      <alignment horizontal="center"/>
    </xf>
    <xf numFmtId="167" fontId="7" fillId="13" borderId="2" xfId="9" applyNumberFormat="1" applyFill="1" applyAlignment="1">
      <alignment horizontal="center" vertical="center"/>
    </xf>
    <xf numFmtId="166" fontId="7" fillId="13" borderId="2" xfId="9" applyNumberFormat="1" applyFill="1" applyAlignment="1">
      <alignment horizontal="center" vertical="center"/>
    </xf>
    <xf numFmtId="0" fontId="13" fillId="0" borderId="0" xfId="0" applyFont="1" applyAlignment="1">
      <alignment horizontal="center"/>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49" fontId="13" fillId="0" borderId="0" xfId="0" applyNumberFormat="1" applyFont="1" applyAlignment="1">
      <alignment horizontal="left"/>
    </xf>
    <xf numFmtId="49" fontId="6" fillId="0" borderId="0" xfId="0" applyNumberFormat="1" applyFont="1" applyAlignment="1">
      <alignment horizontal="left" vertical="center" wrapText="1"/>
    </xf>
    <xf numFmtId="0" fontId="6" fillId="0" borderId="0" xfId="0" applyFont="1" applyBorder="1" applyAlignment="1">
      <alignment horizontal="center" vertical="center" wrapText="1"/>
    </xf>
    <xf numFmtId="0" fontId="7" fillId="4" borderId="5" xfId="4" applyBorder="1" applyAlignment="1">
      <alignment horizontal="center" vertical="center" wrapText="1"/>
    </xf>
    <xf numFmtId="0" fontId="7" fillId="4" borderId="6" xfId="4" applyBorder="1" applyAlignment="1">
      <alignment horizontal="center" vertical="center" wrapText="1"/>
    </xf>
    <xf numFmtId="0" fontId="7" fillId="4" borderId="19" xfId="4" applyBorder="1" applyAlignment="1">
      <alignment horizontal="center" vertical="center" wrapText="1"/>
    </xf>
    <xf numFmtId="0" fontId="7" fillId="4" borderId="20" xfId="4" applyBorder="1" applyAlignment="1">
      <alignment horizontal="center" vertical="center" wrapText="1"/>
    </xf>
    <xf numFmtId="0" fontId="0" fillId="12" borderId="9" xfId="0" applyFill="1" applyBorder="1" applyAlignment="1">
      <alignment horizontal="center"/>
    </xf>
    <xf numFmtId="0" fontId="0" fillId="12" borderId="6" xfId="0" applyFill="1" applyBorder="1" applyAlignment="1">
      <alignment horizontal="center"/>
    </xf>
    <xf numFmtId="167" fontId="7" fillId="0" borderId="2" xfId="6" applyNumberFormat="1" applyFont="1" applyFill="1" applyAlignment="1">
      <alignment horizontal="center" vertical="center"/>
    </xf>
    <xf numFmtId="166" fontId="7" fillId="2" borderId="2" xfId="6" applyNumberFormat="1" applyFont="1" applyFill="1" applyAlignment="1">
      <alignment horizontal="center" vertical="center"/>
    </xf>
    <xf numFmtId="166" fontId="7" fillId="0" borderId="2" xfId="6" applyNumberFormat="1" applyFont="1" applyAlignment="1">
      <alignment horizontal="center" vertical="center"/>
    </xf>
    <xf numFmtId="166" fontId="7" fillId="7" borderId="2" xfId="6" applyNumberFormat="1" applyFont="1" applyFill="1" applyAlignment="1">
      <alignment horizontal="center" vertical="center"/>
    </xf>
    <xf numFmtId="167" fontId="7" fillId="7" borderId="2" xfId="6" applyNumberFormat="1" applyFont="1" applyFill="1" applyAlignment="1">
      <alignment horizontal="center" vertical="center"/>
    </xf>
    <xf numFmtId="165" fontId="7" fillId="0" borderId="2" xfId="6" applyNumberFormat="1" applyFont="1" applyAlignment="1">
      <alignment horizontal="center" vertical="center"/>
    </xf>
    <xf numFmtId="167" fontId="7" fillId="6" borderId="2" xfId="6" applyNumberFormat="1" applyFont="1" applyFill="1" applyAlignment="1">
      <alignment horizontal="center" vertical="center"/>
    </xf>
    <xf numFmtId="3" fontId="7" fillId="2" borderId="1" xfId="0" applyNumberFormat="1" applyFont="1" applyFill="1" applyBorder="1" applyAlignment="1">
      <alignment horizontal="center" vertical="center" wrapText="1"/>
    </xf>
    <xf numFmtId="167" fontId="7" fillId="2" borderId="1" xfId="0" applyNumberFormat="1" applyFont="1" applyFill="1" applyBorder="1" applyAlignment="1">
      <alignment horizontal="center" vertical="center" wrapText="1"/>
    </xf>
    <xf numFmtId="165" fontId="7" fillId="2" borderId="2" xfId="6" applyNumberFormat="1" applyFont="1" applyFill="1" applyAlignment="1">
      <alignment horizontal="center" vertical="center"/>
    </xf>
    <xf numFmtId="167" fontId="7" fillId="2" borderId="2" xfId="6" applyNumberFormat="1" applyFill="1" applyAlignment="1">
      <alignment horizontal="center" vertical="center"/>
    </xf>
    <xf numFmtId="0" fontId="7" fillId="5" borderId="2" xfId="5" applyFont="1">
      <alignment horizontal="left" vertical="top" wrapText="1"/>
    </xf>
  </cellXfs>
  <cellStyles count="10">
    <cellStyle name="Данные (редактируемые)" xfId="6"/>
    <cellStyle name="Данные (только для чтения)" xfId="9"/>
    <cellStyle name="Заголовки полей" xfId="3"/>
    <cellStyle name="Заголовок меры" xfId="8"/>
    <cellStyle name="Заголовок результата расчета" xfId="4"/>
    <cellStyle name="Обычный" xfId="0" builtinId="0"/>
    <cellStyle name="Обычный 2" xfId="1"/>
    <cellStyle name="Обычный 3" xfId="2"/>
    <cellStyle name="Свойства элементов измерения" xfId="7"/>
    <cellStyle name="Элементы осей" xfId="5"/>
  </cellStyles>
  <dxfs count="0"/>
  <tableStyles count="0" defaultTableStyle="TableStyleMedium2" defaultPivotStyle="PivotStyleLight16"/>
  <colors>
    <mruColors>
      <color rgb="FF06E8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4"/>
  <sheetViews>
    <sheetView topLeftCell="AK5" zoomScale="80" zoomScaleNormal="80" workbookViewId="0">
      <selection activeCell="B8" sqref="B8:J13"/>
    </sheetView>
  </sheetViews>
  <sheetFormatPr defaultRowHeight="13.2" x14ac:dyDescent="0.25"/>
  <cols>
    <col min="1" max="1" width="16.77734375" customWidth="1"/>
    <col min="2" max="2" width="20.6640625" customWidth="1"/>
    <col min="3" max="3" width="18.44140625" customWidth="1"/>
    <col min="4" max="4" width="19.33203125" customWidth="1"/>
    <col min="5" max="5" width="20.77734375" customWidth="1"/>
    <col min="6" max="6" width="13.33203125" customWidth="1"/>
    <col min="7" max="7" width="13.21875" customWidth="1"/>
    <col min="8" max="8" width="18.109375" customWidth="1"/>
    <col min="9" max="9" width="18.33203125" customWidth="1"/>
    <col min="10" max="10" width="14.77734375" customWidth="1"/>
    <col min="11" max="11" width="18.88671875" customWidth="1"/>
    <col min="12" max="12" width="17.6640625" customWidth="1"/>
    <col min="13" max="13" width="13.109375" customWidth="1"/>
    <col min="14" max="14" width="13.5546875" customWidth="1"/>
    <col min="15" max="15" width="13.21875" customWidth="1"/>
    <col min="16" max="16" width="14.33203125" customWidth="1"/>
    <col min="17" max="17" width="14.21875" customWidth="1"/>
    <col min="18" max="18" width="14.33203125" customWidth="1"/>
    <col min="19" max="19" width="15.21875" customWidth="1"/>
    <col min="20" max="20" width="16.88671875" customWidth="1"/>
    <col min="21" max="21" width="17.21875" customWidth="1"/>
    <col min="22" max="22" width="22.88671875" customWidth="1"/>
    <col min="23" max="23" width="14.44140625" customWidth="1"/>
    <col min="24" max="24" width="17.44140625" customWidth="1"/>
    <col min="25" max="25" width="14.33203125" customWidth="1"/>
    <col min="26" max="26" width="18.33203125" customWidth="1"/>
    <col min="27" max="27" width="18.5546875" customWidth="1"/>
    <col min="28" max="28" width="15" customWidth="1"/>
    <col min="29" max="30" width="14.109375" customWidth="1"/>
    <col min="31" max="31" width="13.88671875" customWidth="1"/>
    <col min="32" max="32" width="14.109375" customWidth="1"/>
    <col min="33" max="33" width="14.5546875" customWidth="1"/>
    <col min="34" max="34" width="10.5546875" customWidth="1"/>
    <col min="35" max="35" width="14.77734375" customWidth="1"/>
    <col min="36" max="36" width="14.33203125" customWidth="1"/>
    <col min="37" max="37" width="12.77734375" customWidth="1"/>
    <col min="38" max="38" width="13.5546875" customWidth="1"/>
    <col min="39" max="39" width="13" customWidth="1"/>
    <col min="40" max="40" width="13.44140625" customWidth="1"/>
    <col min="41" max="41" width="13.77734375" customWidth="1"/>
    <col min="42" max="42" width="13.33203125" customWidth="1"/>
    <col min="43" max="43" width="13.88671875" customWidth="1"/>
    <col min="44" max="44" width="13.21875" customWidth="1"/>
    <col min="45" max="45" width="14.109375" customWidth="1"/>
    <col min="46" max="46" width="14" customWidth="1"/>
    <col min="47" max="47" width="13.33203125" customWidth="1"/>
    <col min="48" max="48" width="12.5546875" customWidth="1"/>
    <col min="49" max="49" width="10.6640625" customWidth="1"/>
    <col min="50" max="50" width="10.88671875" customWidth="1"/>
    <col min="51" max="51" width="11.44140625" customWidth="1"/>
    <col min="52" max="52" width="10.88671875" customWidth="1"/>
    <col min="53" max="53" width="11.21875" customWidth="1"/>
    <col min="54" max="54" width="10.33203125" customWidth="1"/>
    <col min="55" max="55" width="18.77734375" customWidth="1"/>
    <col min="56" max="56" width="12.33203125" customWidth="1"/>
  </cols>
  <sheetData>
    <row r="1" spans="1:56" ht="15.6" x14ac:dyDescent="0.3">
      <c r="A1" s="105" t="s">
        <v>190</v>
      </c>
      <c r="B1" s="105"/>
      <c r="C1" s="105"/>
    </row>
    <row r="4" spans="1:56" ht="313.2" customHeight="1" x14ac:dyDescent="0.25">
      <c r="A4" s="52" t="s">
        <v>38</v>
      </c>
      <c r="B4" s="15" t="s">
        <v>191</v>
      </c>
      <c r="C4" s="15" t="s">
        <v>192</v>
      </c>
      <c r="D4" s="15" t="s">
        <v>193</v>
      </c>
      <c r="E4" s="15" t="s">
        <v>194</v>
      </c>
      <c r="F4" s="15" t="s">
        <v>195</v>
      </c>
      <c r="G4" s="15" t="s">
        <v>28</v>
      </c>
      <c r="H4" s="15" t="s">
        <v>267</v>
      </c>
      <c r="I4" s="15" t="s">
        <v>196</v>
      </c>
      <c r="J4" s="15" t="s">
        <v>197</v>
      </c>
      <c r="K4" s="15" t="s">
        <v>198</v>
      </c>
      <c r="L4" s="15" t="s">
        <v>199</v>
      </c>
      <c r="M4" s="15" t="s">
        <v>200</v>
      </c>
      <c r="N4" s="15" t="s">
        <v>201</v>
      </c>
      <c r="O4" s="15" t="s">
        <v>202</v>
      </c>
      <c r="P4" s="15" t="s">
        <v>203</v>
      </c>
      <c r="Q4" s="15" t="s">
        <v>204</v>
      </c>
      <c r="R4" s="15" t="s">
        <v>29</v>
      </c>
      <c r="S4" s="15" t="s">
        <v>23</v>
      </c>
      <c r="T4" s="15" t="s">
        <v>205</v>
      </c>
      <c r="U4" s="15" t="s">
        <v>206</v>
      </c>
      <c r="V4" s="15" t="s">
        <v>207</v>
      </c>
      <c r="W4" s="15" t="s">
        <v>208</v>
      </c>
      <c r="X4" s="15" t="s">
        <v>209</v>
      </c>
      <c r="Y4" s="15" t="s">
        <v>178</v>
      </c>
      <c r="Z4" s="15" t="s">
        <v>179</v>
      </c>
      <c r="AA4" s="15" t="s">
        <v>30</v>
      </c>
      <c r="AB4" s="15" t="s">
        <v>210</v>
      </c>
      <c r="AC4" s="15" t="s">
        <v>211</v>
      </c>
      <c r="AD4" s="15" t="s">
        <v>212</v>
      </c>
      <c r="AE4" s="15" t="s">
        <v>213</v>
      </c>
      <c r="AF4" s="15" t="s">
        <v>6</v>
      </c>
      <c r="AG4" s="15" t="s">
        <v>182</v>
      </c>
      <c r="AH4" s="15" t="s">
        <v>214</v>
      </c>
      <c r="AI4" s="15" t="s">
        <v>215</v>
      </c>
      <c r="AJ4" s="15" t="s">
        <v>216</v>
      </c>
      <c r="AK4" s="15" t="s">
        <v>217</v>
      </c>
      <c r="AL4" s="15" t="s">
        <v>218</v>
      </c>
      <c r="AM4" s="15" t="s">
        <v>219</v>
      </c>
      <c r="AN4" s="15" t="s">
        <v>220</v>
      </c>
      <c r="AO4" s="15" t="s">
        <v>221</v>
      </c>
      <c r="AP4" s="15" t="s">
        <v>222</v>
      </c>
      <c r="AQ4" s="15" t="s">
        <v>223</v>
      </c>
      <c r="AR4" s="15" t="s">
        <v>224</v>
      </c>
      <c r="AS4" s="15" t="s">
        <v>225</v>
      </c>
      <c r="AT4" s="15" t="s">
        <v>226</v>
      </c>
      <c r="AU4" s="15" t="s">
        <v>227</v>
      </c>
      <c r="AV4" s="15" t="s">
        <v>10</v>
      </c>
      <c r="AW4" s="15" t="s">
        <v>12</v>
      </c>
      <c r="AX4" s="15" t="s">
        <v>228</v>
      </c>
      <c r="AY4" s="15" t="s">
        <v>229</v>
      </c>
      <c r="AZ4" s="15" t="s">
        <v>230</v>
      </c>
      <c r="BA4" s="15" t="s">
        <v>231</v>
      </c>
      <c r="BB4" s="15" t="s">
        <v>232</v>
      </c>
      <c r="BC4" s="15" t="s">
        <v>233</v>
      </c>
      <c r="BD4" s="15" t="s">
        <v>234</v>
      </c>
    </row>
    <row r="5" spans="1:56" x14ac:dyDescent="0.25">
      <c r="A5" s="52"/>
      <c r="B5" s="30" t="s">
        <v>168</v>
      </c>
      <c r="C5" s="30" t="s">
        <v>169</v>
      </c>
      <c r="D5" s="30" t="s">
        <v>170</v>
      </c>
      <c r="E5" s="30" t="s">
        <v>171</v>
      </c>
      <c r="F5" s="30" t="s">
        <v>235</v>
      </c>
      <c r="G5" s="30" t="s">
        <v>172</v>
      </c>
      <c r="H5" s="30" t="s">
        <v>173</v>
      </c>
      <c r="I5" s="30" t="s">
        <v>236</v>
      </c>
      <c r="J5" s="30" t="s">
        <v>237</v>
      </c>
      <c r="K5" s="30" t="s">
        <v>238</v>
      </c>
      <c r="L5" s="30" t="s">
        <v>239</v>
      </c>
      <c r="M5" s="30" t="s">
        <v>240</v>
      </c>
      <c r="N5" s="30" t="s">
        <v>241</v>
      </c>
      <c r="O5" s="30" t="s">
        <v>242</v>
      </c>
      <c r="P5" s="30" t="s">
        <v>243</v>
      </c>
      <c r="Q5" s="30" t="s">
        <v>244</v>
      </c>
      <c r="R5" s="30" t="s">
        <v>174</v>
      </c>
      <c r="S5" s="30" t="s">
        <v>175</v>
      </c>
      <c r="T5" s="30" t="s">
        <v>245</v>
      </c>
      <c r="U5" s="30" t="s">
        <v>246</v>
      </c>
      <c r="V5" s="30" t="s">
        <v>127</v>
      </c>
      <c r="W5" s="30" t="s">
        <v>176</v>
      </c>
      <c r="X5" s="30" t="s">
        <v>177</v>
      </c>
      <c r="Y5" s="30" t="s">
        <v>247</v>
      </c>
      <c r="Z5" s="30" t="s">
        <v>248</v>
      </c>
      <c r="AA5" s="30" t="s">
        <v>249</v>
      </c>
      <c r="AB5" s="30" t="s">
        <v>250</v>
      </c>
      <c r="AC5" s="30" t="s">
        <v>251</v>
      </c>
      <c r="AD5" s="30" t="s">
        <v>252</v>
      </c>
      <c r="AE5" s="30" t="s">
        <v>253</v>
      </c>
      <c r="AF5" s="30" t="s">
        <v>180</v>
      </c>
      <c r="AG5" s="30" t="s">
        <v>181</v>
      </c>
      <c r="AH5" s="30" t="s">
        <v>132</v>
      </c>
      <c r="AI5" s="30" t="s">
        <v>183</v>
      </c>
      <c r="AJ5" s="30" t="s">
        <v>184</v>
      </c>
      <c r="AK5" s="30" t="s">
        <v>185</v>
      </c>
      <c r="AL5" s="30" t="s">
        <v>186</v>
      </c>
      <c r="AM5" s="30" t="s">
        <v>254</v>
      </c>
      <c r="AN5" s="30" t="s">
        <v>255</v>
      </c>
      <c r="AO5" s="30" t="s">
        <v>256</v>
      </c>
      <c r="AP5" s="30" t="s">
        <v>257</v>
      </c>
      <c r="AQ5" s="30" t="s">
        <v>258</v>
      </c>
      <c r="AR5" s="30" t="s">
        <v>259</v>
      </c>
      <c r="AS5" s="30" t="s">
        <v>260</v>
      </c>
      <c r="AT5" s="30" t="s">
        <v>187</v>
      </c>
      <c r="AU5" s="30" t="s">
        <v>134</v>
      </c>
      <c r="AV5" s="30" t="s">
        <v>188</v>
      </c>
      <c r="AW5" s="30" t="s">
        <v>189</v>
      </c>
      <c r="AX5" s="30" t="s">
        <v>136</v>
      </c>
      <c r="AY5" s="30" t="s">
        <v>261</v>
      </c>
      <c r="AZ5" s="30" t="s">
        <v>137</v>
      </c>
      <c r="BA5" s="30" t="s">
        <v>262</v>
      </c>
      <c r="BB5" s="30" t="s">
        <v>263</v>
      </c>
      <c r="BC5" s="30" t="s">
        <v>138</v>
      </c>
      <c r="BD5" s="30" t="s">
        <v>139</v>
      </c>
    </row>
    <row r="6" spans="1:56" x14ac:dyDescent="0.25">
      <c r="A6" s="53"/>
      <c r="B6" s="30" t="s">
        <v>268</v>
      </c>
      <c r="C6" s="30" t="s">
        <v>268</v>
      </c>
      <c r="D6" s="30" t="s">
        <v>268</v>
      </c>
      <c r="E6" s="30" t="s">
        <v>268</v>
      </c>
      <c r="F6" s="30" t="s">
        <v>26</v>
      </c>
      <c r="G6" s="30" t="s">
        <v>268</v>
      </c>
      <c r="H6" s="30" t="s">
        <v>268</v>
      </c>
      <c r="I6" s="30" t="s">
        <v>268</v>
      </c>
      <c r="J6" s="30" t="s">
        <v>268</v>
      </c>
      <c r="K6" s="30" t="s">
        <v>268</v>
      </c>
      <c r="L6" s="30" t="s">
        <v>268</v>
      </c>
      <c r="M6" s="30" t="s">
        <v>268</v>
      </c>
      <c r="N6" s="30" t="s">
        <v>268</v>
      </c>
      <c r="O6" s="30" t="s">
        <v>26</v>
      </c>
      <c r="P6" s="30" t="s">
        <v>26</v>
      </c>
      <c r="Q6" s="30" t="s">
        <v>26</v>
      </c>
      <c r="R6" s="30" t="s">
        <v>268</v>
      </c>
      <c r="S6" s="30" t="s">
        <v>268</v>
      </c>
      <c r="T6" s="30" t="s">
        <v>264</v>
      </c>
      <c r="U6" s="30" t="s">
        <v>264</v>
      </c>
      <c r="V6" s="30" t="s">
        <v>26</v>
      </c>
      <c r="W6" s="30" t="s">
        <v>268</v>
      </c>
      <c r="X6" s="30" t="s">
        <v>268</v>
      </c>
      <c r="Y6" s="30" t="s">
        <v>268</v>
      </c>
      <c r="Z6" s="30" t="s">
        <v>268</v>
      </c>
      <c r="AA6" s="30" t="s">
        <v>268</v>
      </c>
      <c r="AB6" s="30" t="s">
        <v>268</v>
      </c>
      <c r="AC6" s="30" t="s">
        <v>268</v>
      </c>
      <c r="AD6" s="30" t="s">
        <v>268</v>
      </c>
      <c r="AE6" s="30" t="s">
        <v>264</v>
      </c>
      <c r="AF6" s="30" t="s">
        <v>268</v>
      </c>
      <c r="AG6" s="30" t="s">
        <v>268</v>
      </c>
      <c r="AH6" s="30" t="s">
        <v>26</v>
      </c>
      <c r="AI6" s="30" t="s">
        <v>265</v>
      </c>
      <c r="AJ6" s="30" t="s">
        <v>265</v>
      </c>
      <c r="AK6" s="30" t="s">
        <v>265</v>
      </c>
      <c r="AL6" s="30" t="s">
        <v>265</v>
      </c>
      <c r="AM6" s="30" t="s">
        <v>265</v>
      </c>
      <c r="AN6" s="30" t="s">
        <v>265</v>
      </c>
      <c r="AO6" s="30" t="s">
        <v>265</v>
      </c>
      <c r="AP6" s="30" t="s">
        <v>265</v>
      </c>
      <c r="AQ6" s="30" t="s">
        <v>265</v>
      </c>
      <c r="AR6" s="30" t="s">
        <v>265</v>
      </c>
      <c r="AS6" s="30" t="s">
        <v>265</v>
      </c>
      <c r="AT6" s="30" t="s">
        <v>264</v>
      </c>
      <c r="AU6" s="30" t="s">
        <v>26</v>
      </c>
      <c r="AV6" s="30" t="s">
        <v>264</v>
      </c>
      <c r="AW6" s="30" t="s">
        <v>264</v>
      </c>
      <c r="AX6" s="30" t="s">
        <v>26</v>
      </c>
      <c r="AY6" s="30" t="s">
        <v>26</v>
      </c>
      <c r="AZ6" s="30" t="s">
        <v>26</v>
      </c>
      <c r="BA6" s="30" t="s">
        <v>26</v>
      </c>
      <c r="BB6" s="30" t="s">
        <v>26</v>
      </c>
      <c r="BC6" s="30" t="s">
        <v>26</v>
      </c>
      <c r="BD6" s="30" t="s">
        <v>26</v>
      </c>
    </row>
    <row r="7" spans="1:56" x14ac:dyDescent="0.25">
      <c r="A7" s="13"/>
      <c r="B7" s="21" t="s">
        <v>33</v>
      </c>
      <c r="C7" s="21" t="s">
        <v>33</v>
      </c>
      <c r="D7" s="21" t="s">
        <v>33</v>
      </c>
      <c r="E7" s="21" t="s">
        <v>33</v>
      </c>
      <c r="F7" s="21" t="s">
        <v>266</v>
      </c>
      <c r="G7" s="21" t="s">
        <v>33</v>
      </c>
      <c r="H7" s="21" t="s">
        <v>33</v>
      </c>
      <c r="I7" s="21" t="s">
        <v>33</v>
      </c>
      <c r="J7" s="21" t="s">
        <v>33</v>
      </c>
      <c r="K7" s="21" t="s">
        <v>33</v>
      </c>
      <c r="L7" s="21" t="s">
        <v>33</v>
      </c>
      <c r="M7" s="21" t="s">
        <v>33</v>
      </c>
      <c r="N7" s="21" t="s">
        <v>33</v>
      </c>
      <c r="O7" s="21" t="s">
        <v>33</v>
      </c>
      <c r="P7" s="21" t="s">
        <v>33</v>
      </c>
      <c r="Q7" s="21" t="s">
        <v>33</v>
      </c>
      <c r="R7" s="21" t="s">
        <v>33</v>
      </c>
      <c r="S7" s="21" t="s">
        <v>33</v>
      </c>
      <c r="T7" s="21" t="s">
        <v>33</v>
      </c>
      <c r="U7" s="21" t="s">
        <v>33</v>
      </c>
      <c r="V7" s="21" t="s">
        <v>33</v>
      </c>
      <c r="W7" s="21" t="s">
        <v>33</v>
      </c>
      <c r="X7" s="21" t="s">
        <v>33</v>
      </c>
      <c r="Y7" s="21" t="s">
        <v>33</v>
      </c>
      <c r="Z7" s="21" t="s">
        <v>33</v>
      </c>
      <c r="AA7" s="21" t="s">
        <v>33</v>
      </c>
      <c r="AB7" s="21" t="s">
        <v>33</v>
      </c>
      <c r="AC7" s="21" t="s">
        <v>33</v>
      </c>
      <c r="AD7" s="21" t="s">
        <v>33</v>
      </c>
      <c r="AE7" s="21" t="s">
        <v>33</v>
      </c>
      <c r="AF7" s="21" t="s">
        <v>33</v>
      </c>
      <c r="AG7" s="21" t="s">
        <v>33</v>
      </c>
      <c r="AH7" s="21" t="s">
        <v>33</v>
      </c>
      <c r="AI7" s="21" t="s">
        <v>33</v>
      </c>
      <c r="AJ7" s="21" t="s">
        <v>33</v>
      </c>
      <c r="AK7" s="21" t="s">
        <v>33</v>
      </c>
      <c r="AL7" s="21" t="s">
        <v>33</v>
      </c>
      <c r="AM7" s="21" t="s">
        <v>33</v>
      </c>
      <c r="AN7" s="21" t="s">
        <v>33</v>
      </c>
      <c r="AO7" s="21" t="s">
        <v>33</v>
      </c>
      <c r="AP7" s="21" t="s">
        <v>33</v>
      </c>
      <c r="AQ7" s="21" t="s">
        <v>33</v>
      </c>
      <c r="AR7" s="21" t="s">
        <v>33</v>
      </c>
      <c r="AS7" s="21" t="s">
        <v>33</v>
      </c>
      <c r="AT7" s="21" t="s">
        <v>33</v>
      </c>
      <c r="AU7" s="21" t="s">
        <v>33</v>
      </c>
      <c r="AV7" s="21" t="s">
        <v>33</v>
      </c>
      <c r="AW7" s="21" t="s">
        <v>33</v>
      </c>
      <c r="AX7" s="21" t="s">
        <v>33</v>
      </c>
      <c r="AY7" s="21" t="s">
        <v>33</v>
      </c>
      <c r="AZ7" s="21" t="s">
        <v>33</v>
      </c>
      <c r="BA7" s="21" t="s">
        <v>33</v>
      </c>
      <c r="BB7" s="21" t="s">
        <v>33</v>
      </c>
      <c r="BC7" s="21" t="s">
        <v>33</v>
      </c>
      <c r="BD7" s="21" t="s">
        <v>33</v>
      </c>
    </row>
    <row r="8" spans="1:56" ht="55.8" customHeight="1" x14ac:dyDescent="0.25">
      <c r="A8" s="15" t="s">
        <v>14</v>
      </c>
      <c r="B8" s="4">
        <v>225025.6</v>
      </c>
      <c r="C8" s="3">
        <v>248630</v>
      </c>
      <c r="D8" s="3">
        <v>130704.6</v>
      </c>
      <c r="E8" s="5">
        <v>139689.1</v>
      </c>
      <c r="F8" s="11">
        <v>1</v>
      </c>
      <c r="G8" s="6">
        <v>7672.3</v>
      </c>
      <c r="H8" s="6">
        <v>7672.7</v>
      </c>
      <c r="I8" s="4">
        <v>0</v>
      </c>
      <c r="J8" s="4">
        <v>2715.2</v>
      </c>
      <c r="K8" s="2">
        <v>5041.6000000000004</v>
      </c>
      <c r="L8" s="1">
        <v>4920.3999999999996</v>
      </c>
      <c r="M8" s="1">
        <v>0</v>
      </c>
      <c r="N8" s="1">
        <v>0</v>
      </c>
      <c r="O8" s="55">
        <v>1</v>
      </c>
      <c r="P8" s="55">
        <v>0</v>
      </c>
      <c r="Q8" s="9">
        <v>0</v>
      </c>
      <c r="R8" s="4">
        <v>281970.7</v>
      </c>
      <c r="S8" s="3">
        <v>118230.8</v>
      </c>
      <c r="T8" s="8">
        <v>180</v>
      </c>
      <c r="U8" s="56">
        <v>420</v>
      </c>
      <c r="V8" s="41">
        <v>1</v>
      </c>
      <c r="W8" s="1">
        <v>0</v>
      </c>
      <c r="X8" s="4">
        <v>284192.90000000002</v>
      </c>
      <c r="Y8" s="29">
        <v>0</v>
      </c>
      <c r="Z8" s="81">
        <v>4967.6000000000004</v>
      </c>
      <c r="AA8" s="29">
        <v>0</v>
      </c>
      <c r="AB8" s="29">
        <v>0</v>
      </c>
      <c r="AC8" s="29">
        <v>0</v>
      </c>
      <c r="AD8" s="29">
        <v>0</v>
      </c>
      <c r="AE8" s="59">
        <v>0</v>
      </c>
      <c r="AF8" s="4">
        <v>2782</v>
      </c>
      <c r="AG8" s="69">
        <v>2947.3</v>
      </c>
      <c r="AH8" s="41">
        <v>1</v>
      </c>
      <c r="AI8" s="8">
        <v>0</v>
      </c>
      <c r="AJ8" s="8">
        <v>0</v>
      </c>
      <c r="AK8" s="8">
        <v>0</v>
      </c>
      <c r="AL8" s="8">
        <v>0</v>
      </c>
      <c r="AM8" s="8">
        <v>0</v>
      </c>
      <c r="AN8" s="8">
        <v>0</v>
      </c>
      <c r="AO8" s="8">
        <v>0</v>
      </c>
      <c r="AP8" s="8">
        <v>0</v>
      </c>
      <c r="AQ8" s="8">
        <v>0</v>
      </c>
      <c r="AR8" s="8">
        <v>0</v>
      </c>
      <c r="AS8" s="8">
        <v>0</v>
      </c>
      <c r="AT8" s="8">
        <v>12</v>
      </c>
      <c r="AU8" s="42">
        <v>1</v>
      </c>
      <c r="AV8" s="10">
        <v>107</v>
      </c>
      <c r="AW8" s="10">
        <v>2731</v>
      </c>
      <c r="AX8" s="41">
        <v>1</v>
      </c>
      <c r="AY8" s="41">
        <v>1</v>
      </c>
      <c r="AZ8" s="41">
        <v>1</v>
      </c>
      <c r="BA8" s="41">
        <v>0</v>
      </c>
      <c r="BB8" s="41">
        <v>1</v>
      </c>
      <c r="BC8" s="41">
        <v>0</v>
      </c>
      <c r="BD8" s="41">
        <v>0</v>
      </c>
    </row>
    <row r="9" spans="1:56" ht="29.4" customHeight="1" x14ac:dyDescent="0.25">
      <c r="A9" s="15" t="s">
        <v>15</v>
      </c>
      <c r="B9" s="4">
        <v>2537.1999999999998</v>
      </c>
      <c r="C9" s="4">
        <v>2537.1999999999998</v>
      </c>
      <c r="D9" s="4">
        <v>14729.7</v>
      </c>
      <c r="E9" s="6">
        <v>14733.3</v>
      </c>
      <c r="F9" s="10">
        <v>1</v>
      </c>
      <c r="G9" s="6">
        <v>0</v>
      </c>
      <c r="H9" s="6">
        <v>0</v>
      </c>
      <c r="I9" s="4">
        <v>0</v>
      </c>
      <c r="J9" s="6">
        <v>0</v>
      </c>
      <c r="K9" s="45" t="s">
        <v>27</v>
      </c>
      <c r="L9" s="45" t="s">
        <v>27</v>
      </c>
      <c r="M9" s="45" t="s">
        <v>27</v>
      </c>
      <c r="N9" s="45" t="s">
        <v>27</v>
      </c>
      <c r="O9" s="55">
        <v>1</v>
      </c>
      <c r="P9" s="55">
        <v>0</v>
      </c>
      <c r="Q9" s="9">
        <v>0</v>
      </c>
      <c r="R9" s="4">
        <v>15454.4</v>
      </c>
      <c r="S9" s="3">
        <v>14283</v>
      </c>
      <c r="T9" s="8">
        <v>15</v>
      </c>
      <c r="U9" s="57">
        <v>420</v>
      </c>
      <c r="V9" s="41">
        <v>1</v>
      </c>
      <c r="W9" s="1">
        <v>0</v>
      </c>
      <c r="X9" s="4">
        <v>15916.1</v>
      </c>
      <c r="Y9" s="45" t="s">
        <v>27</v>
      </c>
      <c r="Z9" s="70" t="s">
        <v>27</v>
      </c>
      <c r="AA9" s="29">
        <v>0</v>
      </c>
      <c r="AB9" s="29">
        <v>0</v>
      </c>
      <c r="AC9" s="45" t="s">
        <v>27</v>
      </c>
      <c r="AD9" s="45" t="s">
        <v>27</v>
      </c>
      <c r="AE9" s="45" t="s">
        <v>27</v>
      </c>
      <c r="AF9" s="45" t="s">
        <v>27</v>
      </c>
      <c r="AG9" s="45" t="s">
        <v>27</v>
      </c>
      <c r="AH9" s="79">
        <v>1</v>
      </c>
      <c r="AI9" s="44" t="s">
        <v>27</v>
      </c>
      <c r="AJ9" s="44" t="s">
        <v>27</v>
      </c>
      <c r="AK9" s="44" t="s">
        <v>27</v>
      </c>
      <c r="AL9" s="44" t="s">
        <v>27</v>
      </c>
      <c r="AM9" s="44" t="s">
        <v>27</v>
      </c>
      <c r="AN9" s="44" t="s">
        <v>27</v>
      </c>
      <c r="AO9" s="44" t="s">
        <v>27</v>
      </c>
      <c r="AP9" s="44" t="s">
        <v>27</v>
      </c>
      <c r="AQ9" s="44" t="s">
        <v>27</v>
      </c>
      <c r="AR9" s="44" t="s">
        <v>27</v>
      </c>
      <c r="AS9" s="44" t="s">
        <v>27</v>
      </c>
      <c r="AT9" s="44" t="s">
        <v>27</v>
      </c>
      <c r="AU9" s="44" t="s">
        <v>27</v>
      </c>
      <c r="AV9" s="10">
        <v>11</v>
      </c>
      <c r="AW9" s="10">
        <v>317</v>
      </c>
      <c r="AX9" s="41">
        <v>1</v>
      </c>
      <c r="AY9" s="41">
        <v>1</v>
      </c>
      <c r="AZ9" s="41">
        <v>1</v>
      </c>
      <c r="BA9" s="41">
        <v>0</v>
      </c>
      <c r="BB9" s="41">
        <v>0</v>
      </c>
      <c r="BC9" s="41">
        <v>0</v>
      </c>
      <c r="BD9" s="41">
        <v>0</v>
      </c>
    </row>
    <row r="10" spans="1:56" ht="31.2" customHeight="1" x14ac:dyDescent="0.25">
      <c r="A10" s="15" t="s">
        <v>16</v>
      </c>
      <c r="B10" s="4">
        <v>821340.5</v>
      </c>
      <c r="C10" s="3">
        <v>821389.1</v>
      </c>
      <c r="D10" s="3">
        <v>251030.5</v>
      </c>
      <c r="E10" s="6">
        <v>251030.5</v>
      </c>
      <c r="F10" s="10">
        <v>1</v>
      </c>
      <c r="G10" s="6">
        <v>12226.6</v>
      </c>
      <c r="H10" s="6">
        <v>12249.1</v>
      </c>
      <c r="I10" s="6">
        <v>0</v>
      </c>
      <c r="J10" s="6">
        <v>8814.2000000000007</v>
      </c>
      <c r="K10" s="1">
        <v>167212.9</v>
      </c>
      <c r="L10" s="1">
        <v>675494.1</v>
      </c>
      <c r="M10" s="1">
        <v>0</v>
      </c>
      <c r="N10" s="1">
        <v>0</v>
      </c>
      <c r="O10" s="55">
        <v>1</v>
      </c>
      <c r="P10" s="55">
        <v>1</v>
      </c>
      <c r="Q10" s="57">
        <v>1</v>
      </c>
      <c r="R10" s="4">
        <v>793241.7</v>
      </c>
      <c r="S10" s="3">
        <v>721262</v>
      </c>
      <c r="T10" s="9">
        <v>126</v>
      </c>
      <c r="U10" s="57">
        <v>420</v>
      </c>
      <c r="V10" s="41">
        <v>1</v>
      </c>
      <c r="W10" s="1">
        <v>0</v>
      </c>
      <c r="X10" s="3">
        <v>828826.2</v>
      </c>
      <c r="Y10" s="29">
        <v>0</v>
      </c>
      <c r="Z10" s="80">
        <v>768289.9</v>
      </c>
      <c r="AA10" s="29">
        <v>0</v>
      </c>
      <c r="AB10" s="29">
        <v>0</v>
      </c>
      <c r="AC10" s="29">
        <v>0</v>
      </c>
      <c r="AD10" s="29">
        <v>0</v>
      </c>
      <c r="AE10" s="59">
        <v>0</v>
      </c>
      <c r="AF10" s="3">
        <v>21344.799999999999</v>
      </c>
      <c r="AG10" s="69">
        <v>21282.6</v>
      </c>
      <c r="AH10" s="41">
        <v>1</v>
      </c>
      <c r="AI10" s="9">
        <v>0</v>
      </c>
      <c r="AJ10" s="9">
        <v>0</v>
      </c>
      <c r="AK10" s="9">
        <v>0</v>
      </c>
      <c r="AL10" s="9">
        <v>0</v>
      </c>
      <c r="AM10" s="9">
        <v>0</v>
      </c>
      <c r="AN10" s="9">
        <v>0</v>
      </c>
      <c r="AO10" s="9">
        <v>0</v>
      </c>
      <c r="AP10" s="9">
        <v>0</v>
      </c>
      <c r="AQ10" s="9">
        <v>0</v>
      </c>
      <c r="AR10" s="9">
        <v>0</v>
      </c>
      <c r="AS10" s="9">
        <v>0</v>
      </c>
      <c r="AT10" s="9">
        <v>12</v>
      </c>
      <c r="AU10" s="42">
        <v>1</v>
      </c>
      <c r="AV10" s="11">
        <v>675</v>
      </c>
      <c r="AW10" s="11">
        <v>26524</v>
      </c>
      <c r="AX10" s="41">
        <v>1</v>
      </c>
      <c r="AY10" s="41">
        <v>1</v>
      </c>
      <c r="AZ10" s="41">
        <v>1</v>
      </c>
      <c r="BA10" s="41">
        <v>0</v>
      </c>
      <c r="BB10" s="41">
        <v>1</v>
      </c>
      <c r="BC10" s="41">
        <v>0</v>
      </c>
      <c r="BD10" s="41">
        <v>0</v>
      </c>
    </row>
    <row r="11" spans="1:56" ht="30.6" customHeight="1" x14ac:dyDescent="0.25">
      <c r="A11" s="15" t="s">
        <v>17</v>
      </c>
      <c r="B11" s="4">
        <v>3556.4</v>
      </c>
      <c r="C11" s="4">
        <v>3556.4</v>
      </c>
      <c r="D11" s="4">
        <v>10217.1</v>
      </c>
      <c r="E11" s="6">
        <v>10217.1</v>
      </c>
      <c r="F11" s="10">
        <v>1</v>
      </c>
      <c r="G11" s="6">
        <v>13008</v>
      </c>
      <c r="H11" s="6">
        <v>13686</v>
      </c>
      <c r="I11" s="6">
        <v>808.7</v>
      </c>
      <c r="J11" s="6">
        <v>13686</v>
      </c>
      <c r="K11" s="45" t="s">
        <v>27</v>
      </c>
      <c r="L11" s="45" t="s">
        <v>27</v>
      </c>
      <c r="M11" s="45" t="s">
        <v>27</v>
      </c>
      <c r="N11" s="45" t="s">
        <v>27</v>
      </c>
      <c r="O11" s="55">
        <v>1</v>
      </c>
      <c r="P11" s="55">
        <v>0</v>
      </c>
      <c r="Q11" s="57">
        <v>1</v>
      </c>
      <c r="R11" s="4">
        <v>11003.7</v>
      </c>
      <c r="S11" s="3">
        <v>10039.1</v>
      </c>
      <c r="T11" s="8">
        <v>21</v>
      </c>
      <c r="U11" s="57">
        <v>420</v>
      </c>
      <c r="V11" s="41">
        <v>1</v>
      </c>
      <c r="W11" s="1">
        <v>0</v>
      </c>
      <c r="X11" s="4">
        <v>11083.7</v>
      </c>
      <c r="Y11" s="45" t="s">
        <v>27</v>
      </c>
      <c r="Z11" s="70" t="s">
        <v>27</v>
      </c>
      <c r="AA11" s="29">
        <v>0</v>
      </c>
      <c r="AB11" s="29">
        <v>0</v>
      </c>
      <c r="AC11" s="45" t="s">
        <v>27</v>
      </c>
      <c r="AD11" s="45" t="s">
        <v>27</v>
      </c>
      <c r="AE11" s="45" t="s">
        <v>27</v>
      </c>
      <c r="AF11" s="45" t="s">
        <v>27</v>
      </c>
      <c r="AG11" s="70" t="s">
        <v>27</v>
      </c>
      <c r="AH11" s="79">
        <v>1</v>
      </c>
      <c r="AI11" s="44" t="s">
        <v>27</v>
      </c>
      <c r="AJ11" s="44" t="s">
        <v>27</v>
      </c>
      <c r="AK11" s="44" t="s">
        <v>27</v>
      </c>
      <c r="AL11" s="44" t="s">
        <v>27</v>
      </c>
      <c r="AM11" s="44" t="s">
        <v>27</v>
      </c>
      <c r="AN11" s="44" t="s">
        <v>27</v>
      </c>
      <c r="AO11" s="44" t="s">
        <v>27</v>
      </c>
      <c r="AP11" s="44" t="s">
        <v>27</v>
      </c>
      <c r="AQ11" s="44" t="s">
        <v>27</v>
      </c>
      <c r="AR11" s="44" t="s">
        <v>27</v>
      </c>
      <c r="AS11" s="44" t="s">
        <v>27</v>
      </c>
      <c r="AT11" s="44" t="s">
        <v>27</v>
      </c>
      <c r="AU11" s="44" t="s">
        <v>27</v>
      </c>
      <c r="AV11" s="10">
        <v>5</v>
      </c>
      <c r="AW11" s="10">
        <v>376</v>
      </c>
      <c r="AX11" s="41">
        <v>1</v>
      </c>
      <c r="AY11" s="41">
        <v>1</v>
      </c>
      <c r="AZ11" s="41">
        <v>1</v>
      </c>
      <c r="BA11" s="41">
        <v>0</v>
      </c>
      <c r="BB11" s="41">
        <v>1</v>
      </c>
      <c r="BC11" s="41">
        <v>0</v>
      </c>
      <c r="BD11" s="41">
        <v>0</v>
      </c>
    </row>
    <row r="12" spans="1:56" ht="30.6" customHeight="1" x14ac:dyDescent="0.25">
      <c r="A12" s="15" t="s">
        <v>37</v>
      </c>
      <c r="B12" s="4">
        <v>141353.5</v>
      </c>
      <c r="C12" s="3">
        <v>141404.6</v>
      </c>
      <c r="D12" s="3">
        <v>1556.1</v>
      </c>
      <c r="E12" s="6">
        <v>1290.8</v>
      </c>
      <c r="F12" s="10">
        <v>1</v>
      </c>
      <c r="G12" s="6">
        <v>137794.20000000001</v>
      </c>
      <c r="H12" s="6">
        <v>137866.6</v>
      </c>
      <c r="I12" s="6">
        <v>0</v>
      </c>
      <c r="J12" s="6">
        <v>72.400000000000006</v>
      </c>
      <c r="K12" s="1">
        <v>0</v>
      </c>
      <c r="L12" s="1">
        <v>131491.1</v>
      </c>
      <c r="M12" s="45" t="s">
        <v>27</v>
      </c>
      <c r="N12" s="45" t="s">
        <v>27</v>
      </c>
      <c r="O12" s="55">
        <v>0</v>
      </c>
      <c r="P12" s="55">
        <v>1</v>
      </c>
      <c r="Q12" s="57">
        <v>1</v>
      </c>
      <c r="R12" s="4">
        <v>129009.4</v>
      </c>
      <c r="S12" s="3">
        <v>119454.6</v>
      </c>
      <c r="T12" s="9">
        <v>7</v>
      </c>
      <c r="U12" s="57">
        <v>420</v>
      </c>
      <c r="V12" s="41">
        <v>1</v>
      </c>
      <c r="W12" s="1">
        <v>0</v>
      </c>
      <c r="X12" s="3">
        <v>147465.79999999999</v>
      </c>
      <c r="Y12" s="29">
        <v>0</v>
      </c>
      <c r="Z12" s="80">
        <v>137794.20000000001</v>
      </c>
      <c r="AA12" s="29">
        <v>0</v>
      </c>
      <c r="AB12" s="29">
        <v>0</v>
      </c>
      <c r="AC12" s="29">
        <v>0</v>
      </c>
      <c r="AD12" s="29">
        <v>0</v>
      </c>
      <c r="AE12" s="59">
        <v>0</v>
      </c>
      <c r="AF12" s="3">
        <v>9797.5</v>
      </c>
      <c r="AG12" s="69">
        <v>8464.9</v>
      </c>
      <c r="AH12" s="41">
        <v>1</v>
      </c>
      <c r="AI12" s="8">
        <v>0</v>
      </c>
      <c r="AJ12" s="44" t="s">
        <v>27</v>
      </c>
      <c r="AK12" s="8">
        <v>0</v>
      </c>
      <c r="AL12" s="8">
        <v>0</v>
      </c>
      <c r="AM12" s="8">
        <v>0</v>
      </c>
      <c r="AN12" s="44" t="s">
        <v>27</v>
      </c>
      <c r="AO12" s="44" t="s">
        <v>27</v>
      </c>
      <c r="AP12" s="44" t="s">
        <v>27</v>
      </c>
      <c r="AQ12" s="8">
        <v>0</v>
      </c>
      <c r="AR12" s="8">
        <v>0</v>
      </c>
      <c r="AS12" s="8">
        <v>0</v>
      </c>
      <c r="AT12" s="9">
        <v>7</v>
      </c>
      <c r="AU12" s="42">
        <v>1</v>
      </c>
      <c r="AV12" s="10">
        <v>30</v>
      </c>
      <c r="AW12" s="10">
        <v>2591</v>
      </c>
      <c r="AX12" s="41">
        <v>1</v>
      </c>
      <c r="AY12" s="41">
        <v>1</v>
      </c>
      <c r="AZ12" s="41">
        <v>1</v>
      </c>
      <c r="BA12" s="54">
        <v>0</v>
      </c>
      <c r="BB12" s="54">
        <v>1</v>
      </c>
      <c r="BC12" s="41">
        <v>0</v>
      </c>
      <c r="BD12" s="41">
        <v>0</v>
      </c>
    </row>
    <row r="13" spans="1:56" ht="32.4" customHeight="1" x14ac:dyDescent="0.25">
      <c r="A13" s="15" t="s">
        <v>18</v>
      </c>
      <c r="B13" s="4">
        <v>191595.9</v>
      </c>
      <c r="C13" s="4">
        <v>191678</v>
      </c>
      <c r="D13" s="4">
        <v>85365.9</v>
      </c>
      <c r="E13" s="6">
        <v>85373.3</v>
      </c>
      <c r="F13" s="10">
        <v>1</v>
      </c>
      <c r="G13" s="6">
        <v>0</v>
      </c>
      <c r="H13" s="6">
        <v>20.100000000000001</v>
      </c>
      <c r="I13" s="6">
        <v>72730.5</v>
      </c>
      <c r="J13" s="6">
        <v>20.100000000000001</v>
      </c>
      <c r="K13" s="1">
        <v>94520.5</v>
      </c>
      <c r="L13" s="1">
        <v>97889.2</v>
      </c>
      <c r="M13" s="1">
        <v>0</v>
      </c>
      <c r="N13" s="1">
        <v>0</v>
      </c>
      <c r="O13" s="55">
        <v>1</v>
      </c>
      <c r="P13" s="55">
        <v>1</v>
      </c>
      <c r="Q13" s="9">
        <v>0</v>
      </c>
      <c r="R13" s="4">
        <v>190505.5</v>
      </c>
      <c r="S13" s="7">
        <v>92116.5</v>
      </c>
      <c r="T13" s="8">
        <v>71</v>
      </c>
      <c r="U13" s="57">
        <v>420</v>
      </c>
      <c r="V13" s="41">
        <v>1</v>
      </c>
      <c r="W13" s="1">
        <v>0</v>
      </c>
      <c r="X13" s="4">
        <v>193891.3</v>
      </c>
      <c r="Y13" s="29">
        <v>0</v>
      </c>
      <c r="Z13" s="80">
        <v>189134.3</v>
      </c>
      <c r="AA13" s="29">
        <v>0</v>
      </c>
      <c r="AB13" s="29">
        <v>0</v>
      </c>
      <c r="AC13" s="29">
        <v>0</v>
      </c>
      <c r="AD13" s="29">
        <v>0</v>
      </c>
      <c r="AE13" s="59">
        <v>0</v>
      </c>
      <c r="AF13" s="4">
        <v>3445.7</v>
      </c>
      <c r="AG13" s="69">
        <v>4004.6</v>
      </c>
      <c r="AH13" s="41">
        <v>1</v>
      </c>
      <c r="AI13" s="8">
        <v>0</v>
      </c>
      <c r="AJ13" s="8">
        <v>0</v>
      </c>
      <c r="AK13" s="9">
        <v>0</v>
      </c>
      <c r="AL13" s="8">
        <v>0</v>
      </c>
      <c r="AM13" s="8">
        <v>0</v>
      </c>
      <c r="AN13" s="8">
        <v>0</v>
      </c>
      <c r="AO13" s="8">
        <v>0</v>
      </c>
      <c r="AP13" s="8">
        <v>0</v>
      </c>
      <c r="AQ13" s="8">
        <v>0</v>
      </c>
      <c r="AR13" s="8">
        <v>0</v>
      </c>
      <c r="AS13" s="8">
        <v>0</v>
      </c>
      <c r="AT13" s="8">
        <v>12</v>
      </c>
      <c r="AU13" s="61">
        <v>1</v>
      </c>
      <c r="AV13" s="11">
        <v>73</v>
      </c>
      <c r="AW13" s="11">
        <v>5462</v>
      </c>
      <c r="AX13" s="62">
        <v>1</v>
      </c>
      <c r="AY13" s="62">
        <v>1</v>
      </c>
      <c r="AZ13" s="63">
        <v>1</v>
      </c>
      <c r="BA13" s="64">
        <v>0</v>
      </c>
      <c r="BB13" s="64">
        <v>1</v>
      </c>
      <c r="BC13" s="62">
        <v>0</v>
      </c>
      <c r="BD13" s="65">
        <v>0</v>
      </c>
    </row>
    <row r="14" spans="1:56" ht="15.6" x14ac:dyDescent="0.25">
      <c r="Z14" s="58"/>
      <c r="AI14" s="27"/>
      <c r="AJ14" s="28"/>
      <c r="AK14" s="27"/>
    </row>
  </sheetData>
  <protectedRanges>
    <protectedRange sqref="B8:B13" name="krista_tr_1_0_4_3_5"/>
    <protectedRange sqref="C8:C13" name="krista_tr_1_1_4_3_5"/>
    <protectedRange sqref="D8:D13" name="krista_tr_1_2_4_3_5"/>
    <protectedRange sqref="E8:F13" name="krista_tr_1_3_4_3_5"/>
    <protectedRange sqref="G8:G13" name="krista_tr_1_4_4_3_5"/>
    <protectedRange sqref="H8:P8 H10:Q10 H9:J9 O9:P9 H13:P13 H11:J11 H12:L12 O11:Q12" name="krista_tr_1_5_4_3_5"/>
    <protectedRange sqref="R8:R13" name="krista_tr_1_6_4_3_5"/>
    <protectedRange sqref="S8:S13" name="krista_tr_1_7_4_3_5"/>
    <protectedRange sqref="T8:T13" name="krista_tr_1_8_4_3_5"/>
    <protectedRange sqref="U8:U13" name="krista_tr_1_9_4_3_5"/>
    <protectedRange sqref="V8:V13" name="krista_tr_1_10_4_3_5"/>
    <protectedRange sqref="W8:W13" name="krista_tr_1_11_4_3_5"/>
    <protectedRange sqref="X8:X13" name="krista_tr_1_12_4_3_5"/>
    <protectedRange sqref="Y8 Y12:Y13 Y10" name="krista_tr_1_13_4_3_5"/>
    <protectedRange sqref="Z8 Z10 Z12:Z13" name="krista_tr_1_14_4_3_5"/>
    <protectedRange sqref="AA8:AA13" name="krista_tr_1_15_4_3_5"/>
    <protectedRange sqref="AB8:AD8 AB10:AD10 AB9 AB12:AD13 AB11" name="krista_tr_1_16_4_3_5"/>
    <protectedRange sqref="AE8 AE10 AE12:AE13" name="krista_tr_1_17_4_3_5"/>
    <protectedRange sqref="AF8:AF13 K9:N9 K11:N11 M12:N12 Q8:Q9 Q13 AG9:AH9 AG11:AH11 Y11:Z11 Y9:Z9 AC9:AE9 AC11:AE11" name="krista_tr_1_18_4_3_5"/>
    <protectedRange sqref="AG8 AG10 AG12:AG13" name="krista_tr_1_19_4_3_5"/>
    <protectedRange sqref="AH8 AH12:AH13 AH10" name="krista_tr_1_20_4_3_5"/>
    <protectedRange sqref="AI8:AI13" name="krista_tr_1_22_4_3_5"/>
    <protectedRange sqref="AJ8:AJ13" name="krista_tr_1_23_4_3_5"/>
    <protectedRange sqref="AK8:AK13 AN12:AP12 AO11:AS11 AO9:AS9" name="krista_tr_1_24_4_3_5"/>
    <protectedRange sqref="AL8:AL13" name="krista_tr_1_25_4_3_5"/>
    <protectedRange sqref="AM8:AM13" name="krista_tr_1_26_4_3_5"/>
    <protectedRange sqref="AN8:AS8 AN13:AS13 AQ12:AS12 AN11 AN10:AS10 AN9" name="krista_tr_1_27_4_3_5"/>
    <protectedRange sqref="AU9 AU11 AT8:AT13" name="krista_tr_1_28_4_3_5"/>
    <protectedRange sqref="AU8 AU10 AU12:AU13" name="krista_tr_1_29_4_3_5"/>
    <protectedRange sqref="AV8:AV13" name="krista_tr_1_30_4_3_5"/>
    <protectedRange sqref="AW8:AW13" name="krista_tr_1_31_4_3_5"/>
    <protectedRange sqref="AX8:AY13" name="krista_tr_1_32_4_3_5"/>
    <protectedRange sqref="AZ8:BB13" name="krista_tr_1_33_4_3_5"/>
    <protectedRange sqref="BC8:BC13" name="krista_tr_1_34_4_3_5"/>
    <protectedRange sqref="BD8:BD13" name="krista_tr_1_35_4_3_5"/>
  </protectedRanges>
  <mergeCells count="1">
    <mergeCell ref="A1:C1"/>
  </mergeCells>
  <pageMargins left="0.25" right="0.25" top="0.75" bottom="0.75" header="0.3" footer="0.3"/>
  <pageSetup paperSize="9" scale="83" fitToWidth="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16" workbookViewId="0">
      <selection activeCell="D9" sqref="D9"/>
    </sheetView>
  </sheetViews>
  <sheetFormatPr defaultRowHeight="13.2" x14ac:dyDescent="0.25"/>
  <cols>
    <col min="1" max="1" width="17.109375" customWidth="1"/>
    <col min="2" max="2" width="25.6640625" customWidth="1"/>
    <col min="3" max="3" width="22.77734375" customWidth="1"/>
    <col min="4" max="4" width="14.21875" customWidth="1"/>
    <col min="5" max="6" width="16.6640625" customWidth="1"/>
  </cols>
  <sheetData>
    <row r="1" spans="1:6" ht="48.6" customHeight="1" x14ac:dyDescent="0.25">
      <c r="A1" s="106" t="s">
        <v>311</v>
      </c>
      <c r="B1" s="106"/>
      <c r="C1" s="106"/>
      <c r="D1" s="106"/>
      <c r="E1" s="106"/>
      <c r="F1" s="106"/>
    </row>
    <row r="2" spans="1:6" ht="15.6" x14ac:dyDescent="0.3">
      <c r="A2" s="12"/>
    </row>
    <row r="3" spans="1:6" x14ac:dyDescent="0.25">
      <c r="A3" s="17" t="s">
        <v>31</v>
      </c>
      <c r="B3" s="18">
        <v>0.4</v>
      </c>
      <c r="C3" s="19"/>
    </row>
    <row r="4" spans="1:6" x14ac:dyDescent="0.25">
      <c r="A4" s="17" t="s">
        <v>32</v>
      </c>
      <c r="B4" s="18" t="s">
        <v>121</v>
      </c>
      <c r="C4" s="19"/>
    </row>
    <row r="7" spans="1:6" ht="26.4" x14ac:dyDescent="0.25">
      <c r="A7" s="13"/>
      <c r="B7" s="21" t="s">
        <v>53</v>
      </c>
      <c r="C7" s="21" t="s">
        <v>52</v>
      </c>
      <c r="D7" s="21" t="s">
        <v>33</v>
      </c>
      <c r="E7" s="21" t="s">
        <v>34</v>
      </c>
      <c r="F7" s="21" t="s">
        <v>35</v>
      </c>
    </row>
    <row r="8" spans="1:6" ht="142.80000000000001" customHeight="1" x14ac:dyDescent="0.25">
      <c r="A8" s="14" t="s">
        <v>38</v>
      </c>
      <c r="B8" s="22" t="s">
        <v>29</v>
      </c>
      <c r="C8" s="14" t="s">
        <v>23</v>
      </c>
      <c r="D8" s="14" t="s">
        <v>49</v>
      </c>
      <c r="E8" s="14" t="s">
        <v>50</v>
      </c>
      <c r="F8" s="14" t="s">
        <v>51</v>
      </c>
    </row>
    <row r="9" spans="1:6" ht="52.8" x14ac:dyDescent="0.25">
      <c r="A9" s="15" t="s">
        <v>14</v>
      </c>
      <c r="B9" s="4">
        <v>281970.7</v>
      </c>
      <c r="C9" s="3">
        <v>118230.8</v>
      </c>
      <c r="D9" s="31">
        <f t="shared" ref="D9:D14" si="0">((B9-C9)/C9)*100</f>
        <v>138.49174665146478</v>
      </c>
      <c r="E9" s="36">
        <v>0</v>
      </c>
      <c r="F9" s="36">
        <f t="shared" ref="F9:F14" si="1">E9*Р1_W</f>
        <v>0</v>
      </c>
    </row>
    <row r="10" spans="1:6" ht="26.4" customHeight="1" x14ac:dyDescent="0.25">
      <c r="A10" s="15" t="s">
        <v>15</v>
      </c>
      <c r="B10" s="4">
        <v>15454.4</v>
      </c>
      <c r="C10" s="3">
        <v>14283</v>
      </c>
      <c r="D10" s="31">
        <f t="shared" si="0"/>
        <v>8.2013582580690301</v>
      </c>
      <c r="E10" s="36">
        <v>400</v>
      </c>
      <c r="F10" s="36">
        <f t="shared" si="1"/>
        <v>160</v>
      </c>
    </row>
    <row r="11" spans="1:6" ht="26.4" x14ac:dyDescent="0.25">
      <c r="A11" s="15" t="s">
        <v>16</v>
      </c>
      <c r="B11" s="4">
        <v>793241.7</v>
      </c>
      <c r="C11" s="3">
        <v>721262</v>
      </c>
      <c r="D11" s="31">
        <f t="shared" si="0"/>
        <v>9.9796883795347533</v>
      </c>
      <c r="E11" s="36">
        <v>400</v>
      </c>
      <c r="F11" s="36">
        <f t="shared" si="1"/>
        <v>160</v>
      </c>
    </row>
    <row r="12" spans="1:6" ht="28.8" customHeight="1" x14ac:dyDescent="0.25">
      <c r="A12" s="15" t="s">
        <v>17</v>
      </c>
      <c r="B12" s="4">
        <v>11003.7</v>
      </c>
      <c r="C12" s="3">
        <v>10039.1</v>
      </c>
      <c r="D12" s="31">
        <f t="shared" si="0"/>
        <v>9.6084310346545028</v>
      </c>
      <c r="E12" s="36">
        <v>400</v>
      </c>
      <c r="F12" s="36">
        <f t="shared" si="1"/>
        <v>160</v>
      </c>
    </row>
    <row r="13" spans="1:6" ht="26.4" x14ac:dyDescent="0.25">
      <c r="A13" s="15" t="s">
        <v>37</v>
      </c>
      <c r="B13" s="4">
        <v>129009.4</v>
      </c>
      <c r="C13" s="3">
        <v>119454.6</v>
      </c>
      <c r="D13" s="31">
        <f t="shared" si="0"/>
        <v>7.9986873674182393</v>
      </c>
      <c r="E13" s="36">
        <v>400</v>
      </c>
      <c r="F13" s="36">
        <f t="shared" si="1"/>
        <v>160</v>
      </c>
    </row>
    <row r="14" spans="1:6" ht="26.4" x14ac:dyDescent="0.25">
      <c r="A14" s="15" t="s">
        <v>18</v>
      </c>
      <c r="B14" s="4">
        <v>190505.5</v>
      </c>
      <c r="C14" s="7">
        <v>92116.5</v>
      </c>
      <c r="D14" s="31">
        <f t="shared" si="0"/>
        <v>106.80931212106408</v>
      </c>
      <c r="E14" s="36">
        <v>0</v>
      </c>
      <c r="F14" s="36">
        <f t="shared" si="1"/>
        <v>0</v>
      </c>
    </row>
    <row r="15" spans="1:6" x14ac:dyDescent="0.25">
      <c r="A15" s="16" t="s">
        <v>36</v>
      </c>
      <c r="B15" s="47">
        <f>SUM(B9:B14)</f>
        <v>1421185.4</v>
      </c>
      <c r="C15" s="47">
        <f>SUM(C9:C14)</f>
        <v>1075386</v>
      </c>
      <c r="D15" s="40">
        <f>SUM(D9:D14)</f>
        <v>281.08922381220538</v>
      </c>
      <c r="E15" s="39">
        <f>SUM(E9:E14)</f>
        <v>1600</v>
      </c>
      <c r="F15" s="39">
        <f>SUM(F9:F14)</f>
        <v>640</v>
      </c>
    </row>
  </sheetData>
  <protectedRanges>
    <protectedRange sqref="B15" name="krista_tr_16090_0_4_7"/>
    <protectedRange sqref="C15" name="krista_tr_16091_0_4_7"/>
    <protectedRange sqref="D9:D15" name="krista_tr_205_0_4_7"/>
    <protectedRange sqref="E9:E15" name="krista_tr_17884_0_4_7"/>
    <protectedRange sqref="F9:F15" name="krista_tr_207_0_4_7"/>
    <protectedRange sqref="B9:B14" name="krista_tr_1_6_4_3_5_1"/>
    <protectedRange sqref="C9:C14" name="krista_tr_1_7_4_3_5_1"/>
  </protectedRanges>
  <mergeCells count="1">
    <mergeCell ref="A1:F1"/>
  </mergeCells>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17" workbookViewId="0">
      <selection activeCell="E17" sqref="E17"/>
    </sheetView>
  </sheetViews>
  <sheetFormatPr defaultRowHeight="13.2" x14ac:dyDescent="0.25"/>
  <cols>
    <col min="1" max="1" width="17.109375" customWidth="1"/>
    <col min="2" max="2" width="25.44140625" customWidth="1"/>
    <col min="3" max="3" width="30.21875" customWidth="1"/>
    <col min="4" max="4" width="14.21875" customWidth="1"/>
    <col min="5" max="6" width="16.6640625" customWidth="1"/>
  </cols>
  <sheetData>
    <row r="1" spans="1:6" ht="30.6" customHeight="1" x14ac:dyDescent="0.25">
      <c r="A1" s="106" t="s">
        <v>312</v>
      </c>
      <c r="B1" s="106"/>
      <c r="C1" s="106"/>
      <c r="D1" s="106"/>
      <c r="E1" s="106"/>
      <c r="F1" s="106"/>
    </row>
    <row r="2" spans="1:6" ht="15.6" x14ac:dyDescent="0.3">
      <c r="A2" s="12"/>
    </row>
    <row r="3" spans="1:6" x14ac:dyDescent="0.25">
      <c r="A3" s="17" t="s">
        <v>31</v>
      </c>
      <c r="B3" s="18">
        <v>0.3</v>
      </c>
      <c r="C3" s="19"/>
    </row>
    <row r="4" spans="1:6" x14ac:dyDescent="0.25">
      <c r="A4" s="17" t="s">
        <v>32</v>
      </c>
      <c r="B4" s="18" t="s">
        <v>313</v>
      </c>
      <c r="C4" s="19"/>
    </row>
    <row r="7" spans="1:6" ht="26.4" x14ac:dyDescent="0.25">
      <c r="A7" s="13"/>
      <c r="B7" s="21" t="s">
        <v>314</v>
      </c>
      <c r="C7" s="21" t="s">
        <v>315</v>
      </c>
      <c r="D7" s="21" t="s">
        <v>33</v>
      </c>
      <c r="E7" s="21" t="s">
        <v>34</v>
      </c>
      <c r="F7" s="21" t="s">
        <v>35</v>
      </c>
    </row>
    <row r="8" spans="1:6" ht="135" customHeight="1" x14ac:dyDescent="0.25">
      <c r="A8" s="14" t="s">
        <v>38</v>
      </c>
      <c r="B8" s="20" t="s">
        <v>205</v>
      </c>
      <c r="C8" s="20" t="s">
        <v>316</v>
      </c>
      <c r="D8" s="14" t="s">
        <v>56</v>
      </c>
      <c r="E8" s="14" t="s">
        <v>57</v>
      </c>
      <c r="F8" s="14" t="s">
        <v>58</v>
      </c>
    </row>
    <row r="9" spans="1:6" ht="52.8" x14ac:dyDescent="0.25">
      <c r="A9" s="15" t="s">
        <v>14</v>
      </c>
      <c r="B9" s="8">
        <v>180</v>
      </c>
      <c r="C9" s="56">
        <v>420</v>
      </c>
      <c r="D9" s="46">
        <f t="shared" ref="D9:D14" si="0">(B9/C9)*100</f>
        <v>42.857142857142854</v>
      </c>
      <c r="E9" s="36">
        <v>0</v>
      </c>
      <c r="F9" s="36">
        <f t="shared" ref="F9:F14" si="1">E9*Р1_W</f>
        <v>0</v>
      </c>
    </row>
    <row r="10" spans="1:6" ht="26.4" customHeight="1" x14ac:dyDescent="0.25">
      <c r="A10" s="15" t="s">
        <v>15</v>
      </c>
      <c r="B10" s="8">
        <v>15</v>
      </c>
      <c r="C10" s="57">
        <v>420</v>
      </c>
      <c r="D10" s="46">
        <f t="shared" si="0"/>
        <v>3.5714285714285712</v>
      </c>
      <c r="E10" s="36">
        <v>400</v>
      </c>
      <c r="F10" s="36">
        <f t="shared" si="1"/>
        <v>120</v>
      </c>
    </row>
    <row r="11" spans="1:6" ht="26.4" x14ac:dyDescent="0.25">
      <c r="A11" s="15" t="s">
        <v>16</v>
      </c>
      <c r="B11" s="9">
        <v>126</v>
      </c>
      <c r="C11" s="57">
        <v>420</v>
      </c>
      <c r="D11" s="46">
        <f t="shared" si="0"/>
        <v>30</v>
      </c>
      <c r="E11" s="36">
        <v>0</v>
      </c>
      <c r="F11" s="36">
        <f t="shared" si="1"/>
        <v>0</v>
      </c>
    </row>
    <row r="12" spans="1:6" ht="28.8" customHeight="1" x14ac:dyDescent="0.25">
      <c r="A12" s="15" t="s">
        <v>17</v>
      </c>
      <c r="B12" s="8">
        <v>21</v>
      </c>
      <c r="C12" s="57">
        <v>420</v>
      </c>
      <c r="D12" s="46">
        <f t="shared" si="0"/>
        <v>5</v>
      </c>
      <c r="E12" s="36">
        <v>300</v>
      </c>
      <c r="F12" s="36">
        <f t="shared" si="1"/>
        <v>90</v>
      </c>
    </row>
    <row r="13" spans="1:6" ht="26.4" x14ac:dyDescent="0.25">
      <c r="A13" s="15" t="s">
        <v>37</v>
      </c>
      <c r="B13" s="9">
        <v>7</v>
      </c>
      <c r="C13" s="57">
        <v>420</v>
      </c>
      <c r="D13" s="46">
        <f t="shared" si="0"/>
        <v>1.6666666666666667</v>
      </c>
      <c r="E13" s="36">
        <v>400</v>
      </c>
      <c r="F13" s="36">
        <f t="shared" si="1"/>
        <v>120</v>
      </c>
    </row>
    <row r="14" spans="1:6" ht="26.4" x14ac:dyDescent="0.25">
      <c r="A14" s="15" t="s">
        <v>18</v>
      </c>
      <c r="B14" s="8">
        <v>71</v>
      </c>
      <c r="C14" s="57">
        <v>420</v>
      </c>
      <c r="D14" s="46">
        <f t="shared" si="0"/>
        <v>16.904761904761905</v>
      </c>
      <c r="E14" s="36">
        <v>200</v>
      </c>
      <c r="F14" s="36">
        <f t="shared" si="1"/>
        <v>60</v>
      </c>
    </row>
    <row r="15" spans="1:6" x14ac:dyDescent="0.25">
      <c r="A15" s="16" t="s">
        <v>36</v>
      </c>
      <c r="B15" s="47">
        <f>SUM(B9:B14)</f>
        <v>420</v>
      </c>
      <c r="C15" s="47">
        <f>SUM(C9:C14)</f>
        <v>2520</v>
      </c>
      <c r="D15" s="47">
        <f>SUM(D9:D14)</f>
        <v>100</v>
      </c>
      <c r="E15" s="39">
        <f>SUM(E9:E14)</f>
        <v>1300</v>
      </c>
      <c r="F15" s="39">
        <f>SUM(F9:F14)</f>
        <v>390</v>
      </c>
    </row>
  </sheetData>
  <protectedRanges>
    <protectedRange sqref="B15" name="krista_tr_16090_0_4_7"/>
    <protectedRange sqref="C15" name="krista_tr_16091_0_4_7"/>
    <protectedRange sqref="D9:D15" name="krista_tr_205_0_4_7"/>
    <protectedRange sqref="E9:E15" name="krista_tr_17884_0_4_7"/>
    <protectedRange sqref="F9:F15" name="krista_tr_207_0_4_7"/>
    <protectedRange sqref="B9:B14" name="krista_tr_1_8_4_3_5_1"/>
    <protectedRange sqref="C9:C14" name="krista_tr_1_9_4_3_5_1"/>
  </protectedRanges>
  <mergeCells count="1">
    <mergeCell ref="A1:F1"/>
  </mergeCells>
  <pageMargins left="0.7" right="0.7" top="0.75" bottom="0.75" header="0.3" footer="0.3"/>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16" workbookViewId="0">
      <selection activeCell="A12" sqref="A12"/>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100.2" customHeight="1" x14ac:dyDescent="0.25">
      <c r="A1" s="106" t="s">
        <v>317</v>
      </c>
      <c r="B1" s="106"/>
      <c r="C1" s="106"/>
      <c r="D1" s="106"/>
      <c r="E1" s="106"/>
    </row>
    <row r="2" spans="1:5" ht="15.6" x14ac:dyDescent="0.3">
      <c r="A2" s="12"/>
    </row>
    <row r="3" spans="1:5" x14ac:dyDescent="0.25">
      <c r="A3" s="17" t="s">
        <v>31</v>
      </c>
      <c r="B3" s="18">
        <v>0.3</v>
      </c>
    </row>
    <row r="4" spans="1:5" x14ac:dyDescent="0.25">
      <c r="A4" s="17" t="s">
        <v>32</v>
      </c>
      <c r="B4" s="18" t="s">
        <v>60</v>
      </c>
    </row>
    <row r="7" spans="1:5" ht="39.6" x14ac:dyDescent="0.25">
      <c r="A7" s="13"/>
      <c r="B7" s="21"/>
      <c r="C7" s="21" t="s">
        <v>33</v>
      </c>
      <c r="D7" s="21" t="s">
        <v>34</v>
      </c>
      <c r="E7" s="21" t="s">
        <v>35</v>
      </c>
    </row>
    <row r="8" spans="1:5" ht="93" customHeight="1" x14ac:dyDescent="0.25">
      <c r="A8" s="14" t="s">
        <v>38</v>
      </c>
      <c r="B8" s="14" t="s">
        <v>59</v>
      </c>
      <c r="C8" s="14" t="s">
        <v>61</v>
      </c>
      <c r="D8" s="14" t="s">
        <v>62</v>
      </c>
      <c r="E8" s="14" t="s">
        <v>63</v>
      </c>
    </row>
    <row r="9" spans="1:5" ht="39.6" x14ac:dyDescent="0.25">
      <c r="A9" s="15" t="s">
        <v>14</v>
      </c>
      <c r="B9" s="36">
        <v>1</v>
      </c>
      <c r="C9" s="36">
        <f t="shared" ref="C9:C14" si="0">B9</f>
        <v>1</v>
      </c>
      <c r="D9" s="36">
        <v>400</v>
      </c>
      <c r="E9" s="36">
        <f t="shared" ref="E9:E14" si="1">D9*Р1_W</f>
        <v>120</v>
      </c>
    </row>
    <row r="10" spans="1:5" x14ac:dyDescent="0.25">
      <c r="A10" s="15" t="s">
        <v>15</v>
      </c>
      <c r="B10" s="36">
        <v>1</v>
      </c>
      <c r="C10" s="36">
        <f t="shared" si="0"/>
        <v>1</v>
      </c>
      <c r="D10" s="36">
        <v>400</v>
      </c>
      <c r="E10" s="36">
        <f t="shared" si="1"/>
        <v>120</v>
      </c>
    </row>
    <row r="11" spans="1:5" x14ac:dyDescent="0.25">
      <c r="A11" s="15" t="s">
        <v>16</v>
      </c>
      <c r="B11" s="36">
        <v>1</v>
      </c>
      <c r="C11" s="36">
        <f t="shared" si="0"/>
        <v>1</v>
      </c>
      <c r="D11" s="36">
        <v>400</v>
      </c>
      <c r="E11" s="36">
        <f t="shared" si="1"/>
        <v>120</v>
      </c>
    </row>
    <row r="12" spans="1:5" x14ac:dyDescent="0.25">
      <c r="A12" s="15" t="s">
        <v>17</v>
      </c>
      <c r="B12" s="36">
        <v>1</v>
      </c>
      <c r="C12" s="36">
        <f t="shared" si="0"/>
        <v>1</v>
      </c>
      <c r="D12" s="36">
        <v>400</v>
      </c>
      <c r="E12" s="36">
        <f t="shared" si="1"/>
        <v>120</v>
      </c>
    </row>
    <row r="13" spans="1:5" x14ac:dyDescent="0.25">
      <c r="A13" s="15" t="s">
        <v>37</v>
      </c>
      <c r="B13" s="36">
        <v>1</v>
      </c>
      <c r="C13" s="36">
        <f t="shared" si="0"/>
        <v>1</v>
      </c>
      <c r="D13" s="36">
        <v>400</v>
      </c>
      <c r="E13" s="36">
        <f t="shared" si="1"/>
        <v>120</v>
      </c>
    </row>
    <row r="14" spans="1:5" x14ac:dyDescent="0.25">
      <c r="A14" s="15" t="s">
        <v>18</v>
      </c>
      <c r="B14" s="36">
        <v>1</v>
      </c>
      <c r="C14" s="36">
        <f t="shared" si="0"/>
        <v>1</v>
      </c>
      <c r="D14" s="36">
        <v>400</v>
      </c>
      <c r="E14" s="36">
        <f t="shared" si="1"/>
        <v>120</v>
      </c>
    </row>
    <row r="15" spans="1:5" x14ac:dyDescent="0.25">
      <c r="A15" s="16" t="s">
        <v>36</v>
      </c>
      <c r="B15" s="39">
        <f>SUM(B9:B14)</f>
        <v>6</v>
      </c>
      <c r="C15" s="39">
        <f>SUM(C9:C14)</f>
        <v>6</v>
      </c>
      <c r="D15" s="39">
        <f>SUM(D9:D14)</f>
        <v>2400</v>
      </c>
      <c r="E15" s="39">
        <f>SUM(E9:E14)</f>
        <v>720</v>
      </c>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opLeftCell="A22" workbookViewId="0">
      <selection activeCell="B28" sqref="B28:B33"/>
    </sheetView>
  </sheetViews>
  <sheetFormatPr defaultRowHeight="13.2" x14ac:dyDescent="0.25"/>
  <cols>
    <col min="1" max="1" width="17.109375" customWidth="1"/>
    <col min="2" max="2" width="25.44140625" customWidth="1"/>
    <col min="3" max="3" width="20.6640625" customWidth="1"/>
    <col min="4" max="4" width="14.21875" customWidth="1"/>
    <col min="5" max="6" width="16.6640625" customWidth="1"/>
  </cols>
  <sheetData>
    <row r="1" spans="1:6" ht="30.6" customHeight="1" x14ac:dyDescent="0.25">
      <c r="A1" s="106" t="s">
        <v>318</v>
      </c>
      <c r="B1" s="106"/>
      <c r="C1" s="106"/>
      <c r="D1" s="106"/>
      <c r="E1" s="106"/>
      <c r="F1" s="106"/>
    </row>
    <row r="2" spans="1:6" ht="15" customHeight="1" x14ac:dyDescent="0.25">
      <c r="A2" s="51"/>
      <c r="B2" s="51"/>
      <c r="C2" s="51"/>
      <c r="D2" s="51"/>
      <c r="E2" s="51"/>
      <c r="F2" s="51"/>
    </row>
    <row r="3" spans="1:6" ht="16.2" customHeight="1" x14ac:dyDescent="0.25">
      <c r="A3" s="109" t="s">
        <v>319</v>
      </c>
      <c r="B3" s="109"/>
      <c r="C3" s="109"/>
      <c r="D3" s="109"/>
      <c r="E3" s="51"/>
      <c r="F3" s="51"/>
    </row>
    <row r="4" spans="1:6" ht="15.6" x14ac:dyDescent="0.3">
      <c r="A4" s="12"/>
    </row>
    <row r="5" spans="1:6" x14ac:dyDescent="0.25">
      <c r="A5" s="17" t="s">
        <v>31</v>
      </c>
      <c r="B5" s="18">
        <v>0.25</v>
      </c>
      <c r="C5" s="19"/>
    </row>
    <row r="6" spans="1:6" x14ac:dyDescent="0.25">
      <c r="A6" s="17" t="s">
        <v>32</v>
      </c>
      <c r="B6" s="18" t="s">
        <v>64</v>
      </c>
      <c r="C6" s="19"/>
    </row>
    <row r="9" spans="1:6" ht="26.4" x14ac:dyDescent="0.25">
      <c r="A9" s="13"/>
      <c r="B9" s="21" t="s">
        <v>3</v>
      </c>
      <c r="C9" s="21" t="s">
        <v>24</v>
      </c>
      <c r="D9" s="21" t="s">
        <v>33</v>
      </c>
      <c r="E9" s="21" t="s">
        <v>34</v>
      </c>
      <c r="F9" s="21" t="s">
        <v>35</v>
      </c>
    </row>
    <row r="10" spans="1:6" ht="84" customHeight="1" x14ac:dyDescent="0.25">
      <c r="A10" s="14" t="s">
        <v>38</v>
      </c>
      <c r="B10" s="20" t="s">
        <v>320</v>
      </c>
      <c r="C10" s="67" t="s">
        <v>209</v>
      </c>
      <c r="D10" s="14" t="s">
        <v>65</v>
      </c>
      <c r="E10" s="14" t="s">
        <v>66</v>
      </c>
      <c r="F10" s="14" t="s">
        <v>67</v>
      </c>
    </row>
    <row r="11" spans="1:6" ht="52.8" x14ac:dyDescent="0.25">
      <c r="A11" s="15" t="s">
        <v>14</v>
      </c>
      <c r="B11" s="1">
        <v>0</v>
      </c>
      <c r="C11" s="4">
        <v>284192.90000000002</v>
      </c>
      <c r="D11" s="31">
        <f t="shared" ref="D11:D16" si="0">B11/C11*100</f>
        <v>0</v>
      </c>
      <c r="E11" s="36">
        <v>400</v>
      </c>
      <c r="F11" s="36">
        <f t="shared" ref="F11:F16" si="1">E11*Р1_W</f>
        <v>100</v>
      </c>
    </row>
    <row r="12" spans="1:6" ht="26.4" customHeight="1" x14ac:dyDescent="0.25">
      <c r="A12" s="15" t="s">
        <v>15</v>
      </c>
      <c r="B12" s="1">
        <v>0</v>
      </c>
      <c r="C12" s="4">
        <v>15916.1</v>
      </c>
      <c r="D12" s="31">
        <f t="shared" si="0"/>
        <v>0</v>
      </c>
      <c r="E12" s="36">
        <v>400</v>
      </c>
      <c r="F12" s="36">
        <f t="shared" si="1"/>
        <v>100</v>
      </c>
    </row>
    <row r="13" spans="1:6" ht="26.4" x14ac:dyDescent="0.25">
      <c r="A13" s="15" t="s">
        <v>16</v>
      </c>
      <c r="B13" s="1">
        <v>0</v>
      </c>
      <c r="C13" s="3">
        <v>828826.2</v>
      </c>
      <c r="D13" s="31">
        <f t="shared" si="0"/>
        <v>0</v>
      </c>
      <c r="E13" s="36">
        <v>400</v>
      </c>
      <c r="F13" s="36">
        <f t="shared" si="1"/>
        <v>100</v>
      </c>
    </row>
    <row r="14" spans="1:6" ht="28.8" customHeight="1" x14ac:dyDescent="0.25">
      <c r="A14" s="15" t="s">
        <v>17</v>
      </c>
      <c r="B14" s="1">
        <v>0</v>
      </c>
      <c r="C14" s="4">
        <v>11083.7</v>
      </c>
      <c r="D14" s="31">
        <f t="shared" si="0"/>
        <v>0</v>
      </c>
      <c r="E14" s="36">
        <v>400</v>
      </c>
      <c r="F14" s="36">
        <f t="shared" si="1"/>
        <v>100</v>
      </c>
    </row>
    <row r="15" spans="1:6" ht="26.4" x14ac:dyDescent="0.25">
      <c r="A15" s="15" t="s">
        <v>37</v>
      </c>
      <c r="B15" s="1">
        <v>0</v>
      </c>
      <c r="C15" s="3">
        <v>147465.79999999999</v>
      </c>
      <c r="D15" s="31">
        <f t="shared" si="0"/>
        <v>0</v>
      </c>
      <c r="E15" s="36">
        <v>400</v>
      </c>
      <c r="F15" s="36">
        <f t="shared" si="1"/>
        <v>100</v>
      </c>
    </row>
    <row r="16" spans="1:6" ht="26.4" x14ac:dyDescent="0.25">
      <c r="A16" s="15" t="s">
        <v>18</v>
      </c>
      <c r="B16" s="1">
        <v>0</v>
      </c>
      <c r="C16" s="4">
        <v>193891.3</v>
      </c>
      <c r="D16" s="31">
        <f t="shared" si="0"/>
        <v>0</v>
      </c>
      <c r="E16" s="36">
        <v>400</v>
      </c>
      <c r="F16" s="36">
        <f t="shared" si="1"/>
        <v>100</v>
      </c>
    </row>
    <row r="17" spans="1:6" x14ac:dyDescent="0.25">
      <c r="A17" s="16" t="s">
        <v>36</v>
      </c>
      <c r="B17" s="47">
        <f>SUM(B11:B16)</f>
        <v>0</v>
      </c>
      <c r="C17" s="47">
        <f>SUM(C11:C16)</f>
        <v>1481376</v>
      </c>
      <c r="D17" s="40">
        <f>SUM(D11:D16)</f>
        <v>0</v>
      </c>
      <c r="E17" s="39">
        <f>SUM(E11:E16)</f>
        <v>2400</v>
      </c>
      <c r="F17" s="39">
        <f>SUM(F11:F16)</f>
        <v>600</v>
      </c>
    </row>
    <row r="20" spans="1:6" ht="15.6" x14ac:dyDescent="0.25">
      <c r="A20" s="109" t="s">
        <v>321</v>
      </c>
      <c r="B20" s="109"/>
      <c r="C20" s="109"/>
      <c r="D20" s="109"/>
      <c r="E20" s="51"/>
      <c r="F20" s="51"/>
    </row>
    <row r="21" spans="1:6" ht="15.6" x14ac:dyDescent="0.3">
      <c r="A21" s="12"/>
    </row>
    <row r="22" spans="1:6" x14ac:dyDescent="0.25">
      <c r="A22" s="17" t="s">
        <v>31</v>
      </c>
      <c r="B22" s="18">
        <v>0.25</v>
      </c>
      <c r="C22" s="19"/>
    </row>
    <row r="23" spans="1:6" x14ac:dyDescent="0.25">
      <c r="A23" s="17" t="s">
        <v>32</v>
      </c>
      <c r="B23" s="18" t="s">
        <v>322</v>
      </c>
      <c r="C23" s="19"/>
    </row>
    <row r="26" spans="1:6" ht="26.4" x14ac:dyDescent="0.25">
      <c r="A26" s="13"/>
      <c r="B26" s="21" t="s">
        <v>323</v>
      </c>
      <c r="C26" s="21" t="s">
        <v>68</v>
      </c>
      <c r="D26" s="21" t="s">
        <v>33</v>
      </c>
      <c r="E26" s="21" t="s">
        <v>34</v>
      </c>
      <c r="F26" s="21" t="s">
        <v>35</v>
      </c>
    </row>
    <row r="27" spans="1:6" ht="105.6" x14ac:dyDescent="0.25">
      <c r="A27" s="14" t="s">
        <v>38</v>
      </c>
      <c r="B27" s="20" t="s">
        <v>178</v>
      </c>
      <c r="C27" s="67" t="s">
        <v>179</v>
      </c>
      <c r="D27" s="14" t="s">
        <v>65</v>
      </c>
      <c r="E27" s="14" t="s">
        <v>66</v>
      </c>
      <c r="F27" s="14" t="s">
        <v>67</v>
      </c>
    </row>
    <row r="28" spans="1:6" ht="52.8" x14ac:dyDescent="0.25">
      <c r="A28" s="15" t="s">
        <v>14</v>
      </c>
      <c r="B28" s="6">
        <v>0</v>
      </c>
      <c r="C28" s="80">
        <v>4967.6000000000004</v>
      </c>
      <c r="D28" s="31">
        <f t="shared" ref="D28:D33" si="2">B28/C28*100</f>
        <v>0</v>
      </c>
      <c r="E28" s="36">
        <v>400</v>
      </c>
      <c r="F28" s="36">
        <f t="shared" ref="F28:F33" si="3">E28*Р1_W</f>
        <v>100</v>
      </c>
    </row>
    <row r="29" spans="1:6" ht="31.2" x14ac:dyDescent="0.25">
      <c r="A29" s="15" t="s">
        <v>15</v>
      </c>
      <c r="B29" s="45" t="s">
        <v>27</v>
      </c>
      <c r="C29" s="70" t="s">
        <v>27</v>
      </c>
      <c r="D29" s="70" t="s">
        <v>27</v>
      </c>
      <c r="E29" s="45" t="s">
        <v>27</v>
      </c>
      <c r="F29" s="43" t="s">
        <v>27</v>
      </c>
    </row>
    <row r="30" spans="1:6" ht="26.4" x14ac:dyDescent="0.25">
      <c r="A30" s="15" t="s">
        <v>16</v>
      </c>
      <c r="B30" s="6">
        <v>0</v>
      </c>
      <c r="C30" s="80">
        <v>768289.9</v>
      </c>
      <c r="D30" s="31">
        <f t="shared" si="2"/>
        <v>0</v>
      </c>
      <c r="E30" s="36">
        <v>400</v>
      </c>
      <c r="F30" s="36">
        <f t="shared" si="3"/>
        <v>100</v>
      </c>
    </row>
    <row r="31" spans="1:6" ht="31.2" x14ac:dyDescent="0.25">
      <c r="A31" s="15" t="s">
        <v>17</v>
      </c>
      <c r="B31" s="45" t="s">
        <v>27</v>
      </c>
      <c r="C31" s="70" t="s">
        <v>27</v>
      </c>
      <c r="D31" s="70" t="s">
        <v>27</v>
      </c>
      <c r="E31" s="45" t="s">
        <v>27</v>
      </c>
      <c r="F31" s="43" t="s">
        <v>27</v>
      </c>
    </row>
    <row r="32" spans="1:6" ht="26.4" x14ac:dyDescent="0.25">
      <c r="A32" s="15" t="s">
        <v>37</v>
      </c>
      <c r="B32" s="6">
        <v>0</v>
      </c>
      <c r="C32" s="80">
        <v>137794.20000000001</v>
      </c>
      <c r="D32" s="31">
        <f t="shared" si="2"/>
        <v>0</v>
      </c>
      <c r="E32" s="36">
        <v>400</v>
      </c>
      <c r="F32" s="36">
        <f t="shared" si="3"/>
        <v>100</v>
      </c>
    </row>
    <row r="33" spans="1:6" ht="26.4" x14ac:dyDescent="0.25">
      <c r="A33" s="15" t="s">
        <v>18</v>
      </c>
      <c r="B33" s="6">
        <v>0</v>
      </c>
      <c r="C33" s="80">
        <v>189134.3</v>
      </c>
      <c r="D33" s="31">
        <f t="shared" si="2"/>
        <v>0</v>
      </c>
      <c r="E33" s="36">
        <v>400</v>
      </c>
      <c r="F33" s="36">
        <f t="shared" si="3"/>
        <v>100</v>
      </c>
    </row>
    <row r="34" spans="1:6" x14ac:dyDescent="0.25">
      <c r="A34" s="16" t="s">
        <v>36</v>
      </c>
      <c r="B34" s="47">
        <f>SUM(B28:B33)</f>
        <v>0</v>
      </c>
      <c r="C34" s="40">
        <f>SUM(C28:C33)</f>
        <v>1100186</v>
      </c>
      <c r="D34" s="40">
        <f>SUM(D28:D33)</f>
        <v>0</v>
      </c>
      <c r="E34" s="39">
        <f>SUM(E28:E33)</f>
        <v>1600</v>
      </c>
      <c r="F34" s="39">
        <f>SUM(F28:F33)</f>
        <v>400</v>
      </c>
    </row>
  </sheetData>
  <protectedRanges>
    <protectedRange sqref="B17 B34" name="krista_tr_16090_0_4_7"/>
    <protectedRange sqref="C17 C34" name="krista_tr_16091_0_4_7"/>
    <protectedRange sqref="D11:D17 D28 D30 D32:D34" name="krista_tr_205_0_4_7"/>
    <protectedRange sqref="E11:E17 E28 E30 E32:E34" name="krista_tr_17884_0_4_7"/>
    <protectedRange sqref="F11:F17 F28 F30 F32:F34" name="krista_tr_207_0_4_7"/>
    <protectedRange sqref="B11:B16 B28 B30 B32:B33" name="krista_tr_1_11_4_3_5"/>
    <protectedRange sqref="C11:C16" name="krista_tr_1_12_4_3_5"/>
    <protectedRange sqref="C28 C30 C32:C33" name="krista_tr_1_14_4_3_5_1"/>
    <protectedRange sqref="B29:C29 B31:C31" name="krista_tr_1_18_4_3_5_1"/>
    <protectedRange sqref="D29:F29" name="krista_tr_1_18_4_3_5_1_2"/>
    <protectedRange sqref="D31:F31" name="krista_tr_1_18_4_3_5_1_4"/>
  </protectedRanges>
  <mergeCells count="3">
    <mergeCell ref="A1:F1"/>
    <mergeCell ref="A3:D3"/>
    <mergeCell ref="A20:D20"/>
  </mergeCells>
  <pageMargins left="0.7" right="0.7" top="0.75" bottom="0.75" header="0.3" footer="0.3"/>
  <pageSetup paperSize="9" scale="80"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opLeftCell="A4" workbookViewId="0">
      <selection activeCell="B11" sqref="B11:F16"/>
    </sheetView>
  </sheetViews>
  <sheetFormatPr defaultRowHeight="13.2" x14ac:dyDescent="0.25"/>
  <cols>
    <col min="1" max="1" width="17.109375" customWidth="1"/>
    <col min="2" max="2" width="25.44140625" customWidth="1"/>
    <col min="3" max="3" width="28.109375" customWidth="1"/>
    <col min="4" max="4" width="14.21875" customWidth="1"/>
    <col min="5" max="6" width="16.6640625" customWidth="1"/>
  </cols>
  <sheetData>
    <row r="1" spans="1:6" ht="30.6" customHeight="1" x14ac:dyDescent="0.25">
      <c r="A1" s="106" t="s">
        <v>324</v>
      </c>
      <c r="B1" s="106"/>
      <c r="C1" s="106"/>
      <c r="D1" s="106"/>
      <c r="E1" s="106"/>
      <c r="F1" s="106"/>
    </row>
    <row r="2" spans="1:6" ht="16.2" customHeight="1" x14ac:dyDescent="0.25">
      <c r="A2" s="51"/>
      <c r="B2" s="51"/>
      <c r="C2" s="51"/>
      <c r="D2" s="51"/>
      <c r="E2" s="51"/>
      <c r="F2" s="51"/>
    </row>
    <row r="3" spans="1:6" ht="16.2" customHeight="1" x14ac:dyDescent="0.25">
      <c r="A3" s="109" t="s">
        <v>325</v>
      </c>
      <c r="B3" s="109"/>
      <c r="C3" s="109"/>
      <c r="D3" s="51"/>
      <c r="E3" s="51"/>
      <c r="F3" s="51"/>
    </row>
    <row r="4" spans="1:6" ht="15.6" x14ac:dyDescent="0.3">
      <c r="A4" s="12"/>
    </row>
    <row r="5" spans="1:6" x14ac:dyDescent="0.25">
      <c r="A5" s="17" t="s">
        <v>31</v>
      </c>
      <c r="B5" s="18">
        <v>0.25</v>
      </c>
      <c r="C5" s="19"/>
    </row>
    <row r="6" spans="1:6" x14ac:dyDescent="0.25">
      <c r="A6" s="17" t="s">
        <v>32</v>
      </c>
      <c r="B6" s="18" t="s">
        <v>326</v>
      </c>
      <c r="C6" s="19"/>
    </row>
    <row r="9" spans="1:6" ht="26.4" x14ac:dyDescent="0.25">
      <c r="A9" s="13"/>
      <c r="B9" s="21" t="s">
        <v>4</v>
      </c>
      <c r="C9" s="21" t="s">
        <v>5</v>
      </c>
      <c r="D9" s="21" t="s">
        <v>33</v>
      </c>
      <c r="E9" s="21" t="s">
        <v>34</v>
      </c>
      <c r="F9" s="21" t="s">
        <v>35</v>
      </c>
    </row>
    <row r="10" spans="1:6" ht="103.8" customHeight="1" x14ac:dyDescent="0.25">
      <c r="A10" s="14" t="s">
        <v>38</v>
      </c>
      <c r="B10" s="20" t="s">
        <v>30</v>
      </c>
      <c r="C10" s="68" t="s">
        <v>210</v>
      </c>
      <c r="D10" s="14" t="s">
        <v>69</v>
      </c>
      <c r="E10" s="14" t="s">
        <v>70</v>
      </c>
      <c r="F10" s="14" t="s">
        <v>71</v>
      </c>
    </row>
    <row r="11" spans="1:6" ht="52.8" x14ac:dyDescent="0.25">
      <c r="A11" s="15" t="s">
        <v>14</v>
      </c>
      <c r="B11" s="119">
        <v>0</v>
      </c>
      <c r="C11" s="119">
        <v>0</v>
      </c>
      <c r="D11" s="119">
        <v>0</v>
      </c>
      <c r="E11" s="82">
        <v>400</v>
      </c>
      <c r="F11" s="82">
        <f t="shared" ref="F11:F16" si="0">E11*Р1_W</f>
        <v>100</v>
      </c>
    </row>
    <row r="12" spans="1:6" ht="26.4" customHeight="1" x14ac:dyDescent="0.25">
      <c r="A12" s="15" t="s">
        <v>15</v>
      </c>
      <c r="B12" s="119">
        <v>0</v>
      </c>
      <c r="C12" s="119">
        <v>0</v>
      </c>
      <c r="D12" s="119">
        <v>0</v>
      </c>
      <c r="E12" s="82">
        <v>400</v>
      </c>
      <c r="F12" s="82">
        <f>E12*Р1_W</f>
        <v>100</v>
      </c>
    </row>
    <row r="13" spans="1:6" ht="26.4" x14ac:dyDescent="0.25">
      <c r="A13" s="15" t="s">
        <v>16</v>
      </c>
      <c r="B13" s="119">
        <v>0</v>
      </c>
      <c r="C13" s="119">
        <v>0</v>
      </c>
      <c r="D13" s="119">
        <v>0</v>
      </c>
      <c r="E13" s="82">
        <v>400</v>
      </c>
      <c r="F13" s="82">
        <f t="shared" si="0"/>
        <v>100</v>
      </c>
    </row>
    <row r="14" spans="1:6" ht="28.8" customHeight="1" x14ac:dyDescent="0.25">
      <c r="A14" s="15" t="s">
        <v>17</v>
      </c>
      <c r="B14" s="119">
        <v>0</v>
      </c>
      <c r="C14" s="119">
        <v>0</v>
      </c>
      <c r="D14" s="119">
        <v>0</v>
      </c>
      <c r="E14" s="82">
        <v>400</v>
      </c>
      <c r="F14" s="82">
        <f>E14*Р1_W</f>
        <v>100</v>
      </c>
    </row>
    <row r="15" spans="1:6" ht="26.4" x14ac:dyDescent="0.25">
      <c r="A15" s="15" t="s">
        <v>37</v>
      </c>
      <c r="B15" s="119">
        <v>0</v>
      </c>
      <c r="C15" s="119">
        <v>0</v>
      </c>
      <c r="D15" s="119">
        <v>0</v>
      </c>
      <c r="E15" s="82">
        <v>400</v>
      </c>
      <c r="F15" s="82">
        <f t="shared" si="0"/>
        <v>100</v>
      </c>
    </row>
    <row r="16" spans="1:6" ht="26.4" x14ac:dyDescent="0.25">
      <c r="A16" s="15" t="s">
        <v>18</v>
      </c>
      <c r="B16" s="119">
        <v>0</v>
      </c>
      <c r="C16" s="119">
        <v>0</v>
      </c>
      <c r="D16" s="119">
        <v>0</v>
      </c>
      <c r="E16" s="82">
        <v>400</v>
      </c>
      <c r="F16" s="82">
        <f t="shared" si="0"/>
        <v>100</v>
      </c>
    </row>
    <row r="17" spans="1:6" x14ac:dyDescent="0.25">
      <c r="A17" s="16" t="s">
        <v>36</v>
      </c>
      <c r="B17" s="40">
        <f>SUM(B11:B16)</f>
        <v>0</v>
      </c>
      <c r="C17" s="40">
        <f>SUM(C11:C16)</f>
        <v>0</v>
      </c>
      <c r="D17" s="40">
        <f>SUM(D11:D16)</f>
        <v>0</v>
      </c>
      <c r="E17" s="39">
        <f>SUM(E11:E16)</f>
        <v>2400</v>
      </c>
      <c r="F17" s="39">
        <f>SUM(F11:F16)</f>
        <v>600</v>
      </c>
    </row>
    <row r="20" spans="1:6" ht="15.6" x14ac:dyDescent="0.25">
      <c r="A20" s="109" t="s">
        <v>321</v>
      </c>
      <c r="B20" s="109"/>
      <c r="C20" s="109"/>
      <c r="D20" s="60"/>
      <c r="E20" s="60"/>
      <c r="F20" s="60"/>
    </row>
    <row r="21" spans="1:6" ht="15.6" x14ac:dyDescent="0.3">
      <c r="A21" s="12"/>
    </row>
    <row r="22" spans="1:6" x14ac:dyDescent="0.25">
      <c r="A22" s="17" t="s">
        <v>31</v>
      </c>
      <c r="B22" s="18">
        <v>0.25</v>
      </c>
      <c r="C22" s="19"/>
    </row>
    <row r="23" spans="1:6" x14ac:dyDescent="0.25">
      <c r="A23" s="17" t="s">
        <v>32</v>
      </c>
      <c r="B23" s="18" t="s">
        <v>328</v>
      </c>
      <c r="C23" s="19"/>
    </row>
    <row r="26" spans="1:6" ht="26.4" x14ac:dyDescent="0.25">
      <c r="A26" s="13"/>
      <c r="B26" s="21" t="s">
        <v>327</v>
      </c>
      <c r="C26" s="21" t="s">
        <v>329</v>
      </c>
      <c r="D26" s="21" t="s">
        <v>33</v>
      </c>
      <c r="E26" s="21" t="s">
        <v>34</v>
      </c>
      <c r="F26" s="21" t="s">
        <v>35</v>
      </c>
    </row>
    <row r="27" spans="1:6" ht="105.6" x14ac:dyDescent="0.25">
      <c r="A27" s="14" t="s">
        <v>38</v>
      </c>
      <c r="B27" s="20" t="s">
        <v>211</v>
      </c>
      <c r="C27" s="68" t="s">
        <v>212</v>
      </c>
      <c r="D27" s="14" t="s">
        <v>69</v>
      </c>
      <c r="E27" s="14" t="s">
        <v>70</v>
      </c>
      <c r="F27" s="14" t="s">
        <v>71</v>
      </c>
    </row>
    <row r="28" spans="1:6" ht="52.8" x14ac:dyDescent="0.25">
      <c r="A28" s="15" t="s">
        <v>14</v>
      </c>
      <c r="B28" s="122">
        <v>0</v>
      </c>
      <c r="C28" s="122">
        <v>0</v>
      </c>
      <c r="D28" s="122">
        <v>0</v>
      </c>
      <c r="E28" s="82">
        <v>400</v>
      </c>
      <c r="F28" s="119">
        <f t="shared" ref="F28:F33" si="1">E28*Р1_W</f>
        <v>100</v>
      </c>
    </row>
    <row r="29" spans="1:6" ht="31.2" x14ac:dyDescent="0.25">
      <c r="A29" s="15" t="s">
        <v>15</v>
      </c>
      <c r="B29" s="45" t="s">
        <v>27</v>
      </c>
      <c r="C29" s="45" t="s">
        <v>27</v>
      </c>
      <c r="D29" s="45" t="s">
        <v>27</v>
      </c>
      <c r="E29" s="45" t="s">
        <v>27</v>
      </c>
      <c r="F29" s="45" t="s">
        <v>27</v>
      </c>
    </row>
    <row r="30" spans="1:6" ht="26.4" x14ac:dyDescent="0.25">
      <c r="A30" s="15" t="s">
        <v>16</v>
      </c>
      <c r="B30" s="122">
        <v>0</v>
      </c>
      <c r="C30" s="122">
        <v>0</v>
      </c>
      <c r="D30" s="122">
        <v>0</v>
      </c>
      <c r="E30" s="82">
        <v>400</v>
      </c>
      <c r="F30" s="119">
        <f t="shared" si="1"/>
        <v>100</v>
      </c>
    </row>
    <row r="31" spans="1:6" ht="31.2" x14ac:dyDescent="0.25">
      <c r="A31" s="15" t="s">
        <v>17</v>
      </c>
      <c r="B31" s="45" t="s">
        <v>27</v>
      </c>
      <c r="C31" s="45" t="s">
        <v>27</v>
      </c>
      <c r="D31" s="45" t="s">
        <v>27</v>
      </c>
      <c r="E31" s="45" t="s">
        <v>27</v>
      </c>
      <c r="F31" s="45" t="s">
        <v>27</v>
      </c>
    </row>
    <row r="32" spans="1:6" ht="26.4" x14ac:dyDescent="0.25">
      <c r="A32" s="15" t="s">
        <v>37</v>
      </c>
      <c r="B32" s="122">
        <v>0</v>
      </c>
      <c r="C32" s="122">
        <v>0</v>
      </c>
      <c r="D32" s="122">
        <v>0</v>
      </c>
      <c r="E32" s="82">
        <v>400</v>
      </c>
      <c r="F32" s="119">
        <f t="shared" si="1"/>
        <v>100</v>
      </c>
    </row>
    <row r="33" spans="1:6" ht="26.4" x14ac:dyDescent="0.25">
      <c r="A33" s="15" t="s">
        <v>18</v>
      </c>
      <c r="B33" s="122">
        <v>0</v>
      </c>
      <c r="C33" s="122">
        <v>0</v>
      </c>
      <c r="D33" s="122">
        <v>0</v>
      </c>
      <c r="E33" s="82">
        <v>400</v>
      </c>
      <c r="F33" s="119">
        <f t="shared" si="1"/>
        <v>100</v>
      </c>
    </row>
    <row r="34" spans="1:6" x14ac:dyDescent="0.25">
      <c r="A34" s="16" t="s">
        <v>36</v>
      </c>
      <c r="B34" s="47">
        <f>SUM(B28:B33)</f>
        <v>0</v>
      </c>
      <c r="C34" s="47">
        <f>SUM(C28:C33)</f>
        <v>0</v>
      </c>
      <c r="D34" s="47">
        <f>SUM(D28:D33)</f>
        <v>0</v>
      </c>
      <c r="E34" s="39">
        <f>SUM(E28:E33)</f>
        <v>1600</v>
      </c>
      <c r="F34" s="40">
        <f>SUM(F28:F33)</f>
        <v>400</v>
      </c>
    </row>
  </sheetData>
  <protectedRanges>
    <protectedRange sqref="B11:B17 B28 B30 B32:B34" name="krista_tr_16090_0_4_7"/>
    <protectedRange sqref="C11:C17 C28 C30 C32:C34" name="krista_tr_16091_0_4_7"/>
    <protectedRange sqref="D11:D17 D28 D30 D32:D34" name="krista_tr_205_0_4_7"/>
    <protectedRange sqref="E11:E17 E28 E30 E32:E34" name="krista_tr_17884_0_4_7"/>
    <protectedRange sqref="F11:F17 F28 F30 F32:F34" name="krista_tr_207_0_4_7"/>
    <protectedRange sqref="B29:C29" name="krista_tr_1_18_4_3_5_1"/>
    <protectedRange sqref="B31:C31" name="krista_tr_1_18_4_3_5_1_2"/>
    <protectedRange sqref="D29:F29" name="krista_tr_1_18_4_3_5_1_3"/>
    <protectedRange sqref="D31:F31" name="krista_tr_1_18_4_3_5_1_5"/>
  </protectedRanges>
  <mergeCells count="3">
    <mergeCell ref="A1:F1"/>
    <mergeCell ref="A3:C3"/>
    <mergeCell ref="A20:C20"/>
  </mergeCells>
  <pageMargins left="0.7" right="0.7" top="0.75" bottom="0.75" header="0.3" footer="0.3"/>
  <pageSetup paperSize="9" scale="75"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9" sqref="B9:E14"/>
    </sheetView>
  </sheetViews>
  <sheetFormatPr defaultRowHeight="13.2" x14ac:dyDescent="0.25"/>
  <cols>
    <col min="1" max="1" width="16.5546875" customWidth="1"/>
    <col min="2" max="2" width="33.77734375" customWidth="1"/>
    <col min="3" max="3" width="15.6640625" customWidth="1"/>
    <col min="4" max="4" width="17.5546875" customWidth="1"/>
    <col min="5" max="5" width="15.44140625" customWidth="1"/>
  </cols>
  <sheetData>
    <row r="1" spans="1:5" ht="30" customHeight="1" x14ac:dyDescent="0.25">
      <c r="A1" s="106" t="s">
        <v>72</v>
      </c>
      <c r="B1" s="106"/>
      <c r="C1" s="106"/>
      <c r="D1" s="106"/>
      <c r="E1" s="106"/>
    </row>
    <row r="2" spans="1:5" ht="15.6" x14ac:dyDescent="0.3">
      <c r="A2" s="12"/>
    </row>
    <row r="3" spans="1:5" x14ac:dyDescent="0.25">
      <c r="A3" s="17" t="s">
        <v>31</v>
      </c>
      <c r="B3" s="18">
        <v>0.2</v>
      </c>
    </row>
    <row r="4" spans="1:5" x14ac:dyDescent="0.25">
      <c r="A4" s="17" t="s">
        <v>32</v>
      </c>
      <c r="B4" s="18" t="s">
        <v>331</v>
      </c>
    </row>
    <row r="7" spans="1:5" ht="39.6" x14ac:dyDescent="0.25">
      <c r="A7" s="13"/>
      <c r="B7" s="21" t="s">
        <v>330</v>
      </c>
      <c r="C7" s="21" t="s">
        <v>33</v>
      </c>
      <c r="D7" s="21" t="s">
        <v>34</v>
      </c>
      <c r="E7" s="21" t="s">
        <v>35</v>
      </c>
    </row>
    <row r="8" spans="1:5" ht="103.2" customHeight="1" x14ac:dyDescent="0.25">
      <c r="A8" s="14" t="s">
        <v>38</v>
      </c>
      <c r="B8" s="14" t="s">
        <v>332</v>
      </c>
      <c r="C8" s="14" t="s">
        <v>73</v>
      </c>
      <c r="D8" s="14" t="s">
        <v>74</v>
      </c>
      <c r="E8" s="14" t="s">
        <v>75</v>
      </c>
    </row>
    <row r="9" spans="1:5" ht="54.6" customHeight="1" x14ac:dyDescent="0.25">
      <c r="A9" s="15" t="s">
        <v>14</v>
      </c>
      <c r="B9" s="82">
        <v>0</v>
      </c>
      <c r="C9" s="82">
        <f t="shared" ref="C9:C14" si="0">B9</f>
        <v>0</v>
      </c>
      <c r="D9" s="82">
        <v>400</v>
      </c>
      <c r="E9" s="82">
        <f t="shared" ref="E9:E14" si="1">D9*Р1_W</f>
        <v>80</v>
      </c>
    </row>
    <row r="10" spans="1:5" ht="32.4" customHeight="1" x14ac:dyDescent="0.25">
      <c r="A10" s="15" t="s">
        <v>15</v>
      </c>
      <c r="B10" s="43" t="s">
        <v>27</v>
      </c>
      <c r="C10" s="43" t="s">
        <v>27</v>
      </c>
      <c r="D10" s="44" t="s">
        <v>27</v>
      </c>
      <c r="E10" s="43" t="s">
        <v>27</v>
      </c>
    </row>
    <row r="11" spans="1:5" ht="27.6" customHeight="1" x14ac:dyDescent="0.25">
      <c r="A11" s="15" t="s">
        <v>16</v>
      </c>
      <c r="B11" s="82">
        <v>0</v>
      </c>
      <c r="C11" s="82">
        <f t="shared" si="0"/>
        <v>0</v>
      </c>
      <c r="D11" s="82">
        <v>400</v>
      </c>
      <c r="E11" s="82">
        <f t="shared" si="1"/>
        <v>80</v>
      </c>
    </row>
    <row r="12" spans="1:5" ht="33.6" customHeight="1" x14ac:dyDescent="0.25">
      <c r="A12" s="15" t="s">
        <v>17</v>
      </c>
      <c r="B12" s="43" t="s">
        <v>27</v>
      </c>
      <c r="C12" s="43" t="s">
        <v>27</v>
      </c>
      <c r="D12" s="44" t="s">
        <v>27</v>
      </c>
      <c r="E12" s="43" t="s">
        <v>27</v>
      </c>
    </row>
    <row r="13" spans="1:5" ht="27" customHeight="1" x14ac:dyDescent="0.25">
      <c r="A13" s="15" t="s">
        <v>37</v>
      </c>
      <c r="B13" s="82">
        <v>0</v>
      </c>
      <c r="C13" s="82">
        <f t="shared" si="0"/>
        <v>0</v>
      </c>
      <c r="D13" s="82">
        <v>400</v>
      </c>
      <c r="E13" s="82">
        <f t="shared" si="1"/>
        <v>80</v>
      </c>
    </row>
    <row r="14" spans="1:5" ht="27.6" customHeight="1" x14ac:dyDescent="0.25">
      <c r="A14" s="15" t="s">
        <v>18</v>
      </c>
      <c r="B14" s="82">
        <v>0</v>
      </c>
      <c r="C14" s="82">
        <f t="shared" si="0"/>
        <v>0</v>
      </c>
      <c r="D14" s="82">
        <v>400</v>
      </c>
      <c r="E14" s="82">
        <f t="shared" si="1"/>
        <v>80</v>
      </c>
    </row>
    <row r="15" spans="1:5" x14ac:dyDescent="0.25">
      <c r="A15" s="16" t="s">
        <v>36</v>
      </c>
      <c r="B15" s="39">
        <f>SUM(B9:B14)</f>
        <v>0</v>
      </c>
      <c r="C15" s="39">
        <f>SUM(C9:C14)</f>
        <v>0</v>
      </c>
      <c r="D15" s="39">
        <f>SUM(D9:D14)</f>
        <v>1600</v>
      </c>
      <c r="E15" s="39">
        <f>SUM(E9:E14)</f>
        <v>320</v>
      </c>
    </row>
  </sheetData>
  <protectedRanges>
    <protectedRange sqref="B9 B11 B13:B15" name="krista_tr_16090_0_4_3"/>
    <protectedRange sqref="C9 C11 C13:C15" name="krista_tr_205_0_4_3"/>
    <protectedRange sqref="D9 D11 D13:D15" name="krista_tr_18196_0_4_3"/>
    <protectedRange sqref="E9 E11 E13:E15" name="krista_tr_207_0_4_3"/>
    <protectedRange sqref="B10:E10" name="krista_tr_1_22_4_3_1"/>
    <protectedRange sqref="B12:E12" name="krista_tr_1_22_4_3_1_2"/>
  </protectedRanges>
  <mergeCells count="1">
    <mergeCell ref="A1:E1"/>
  </mergeCells>
  <pageMargins left="0.7" right="0.7" top="0.75" bottom="0.75" header="0.3" footer="0.3"/>
  <pageSetup paperSize="9"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J15" sqref="J15"/>
    </sheetView>
  </sheetViews>
  <sheetFormatPr defaultRowHeight="13.2" x14ac:dyDescent="0.25"/>
  <cols>
    <col min="1" max="1" width="17.109375" customWidth="1"/>
    <col min="2" max="2" width="25.44140625" customWidth="1"/>
    <col min="3" max="3" width="24.109375" customWidth="1"/>
    <col min="4" max="4" width="14.21875" customWidth="1"/>
    <col min="5" max="6" width="16.6640625" customWidth="1"/>
  </cols>
  <sheetData>
    <row r="1" spans="1:6" ht="30.6" customHeight="1" x14ac:dyDescent="0.25">
      <c r="A1" s="106" t="s">
        <v>79</v>
      </c>
      <c r="B1" s="106"/>
      <c r="C1" s="106"/>
      <c r="D1" s="106"/>
      <c r="E1" s="106"/>
      <c r="F1" s="106"/>
    </row>
    <row r="2" spans="1:6" ht="15.6" x14ac:dyDescent="0.3">
      <c r="A2" s="12"/>
    </row>
    <row r="3" spans="1:6" x14ac:dyDescent="0.25">
      <c r="A3" s="17" t="s">
        <v>31</v>
      </c>
      <c r="B3" s="18">
        <v>0.2</v>
      </c>
      <c r="C3" s="19"/>
    </row>
    <row r="4" spans="1:6" x14ac:dyDescent="0.25">
      <c r="A4" s="17" t="s">
        <v>32</v>
      </c>
      <c r="B4" s="18" t="s">
        <v>82</v>
      </c>
      <c r="C4" s="19"/>
    </row>
    <row r="7" spans="1:6" ht="26.4" x14ac:dyDescent="0.25">
      <c r="A7" s="13"/>
      <c r="B7" s="21" t="s">
        <v>80</v>
      </c>
      <c r="C7" s="21" t="s">
        <v>81</v>
      </c>
      <c r="D7" s="21" t="s">
        <v>33</v>
      </c>
      <c r="E7" s="21" t="s">
        <v>34</v>
      </c>
      <c r="F7" s="21" t="s">
        <v>35</v>
      </c>
    </row>
    <row r="8" spans="1:6" ht="84" customHeight="1" x14ac:dyDescent="0.25">
      <c r="A8" s="14" t="s">
        <v>38</v>
      </c>
      <c r="B8" s="20" t="s">
        <v>333</v>
      </c>
      <c r="C8" s="20" t="s">
        <v>182</v>
      </c>
      <c r="D8" s="14" t="s">
        <v>78</v>
      </c>
      <c r="E8" s="14" t="s">
        <v>77</v>
      </c>
      <c r="F8" s="14" t="s">
        <v>76</v>
      </c>
    </row>
    <row r="9" spans="1:6" ht="52.8" x14ac:dyDescent="0.25">
      <c r="A9" s="15" t="s">
        <v>14</v>
      </c>
      <c r="B9" s="4">
        <v>2782</v>
      </c>
      <c r="C9" s="69">
        <v>2947.3</v>
      </c>
      <c r="D9" s="46">
        <f>(B9-C9)/C9*100</f>
        <v>-5.6085230549994964</v>
      </c>
      <c r="E9" s="36">
        <v>0</v>
      </c>
      <c r="F9" s="36">
        <f t="shared" ref="F9:F14" si="0">E9*Р1_W</f>
        <v>0</v>
      </c>
    </row>
    <row r="10" spans="1:6" ht="26.4" customHeight="1" x14ac:dyDescent="0.25">
      <c r="A10" s="15" t="s">
        <v>15</v>
      </c>
      <c r="B10" s="45" t="s">
        <v>27</v>
      </c>
      <c r="C10" s="70" t="s">
        <v>27</v>
      </c>
      <c r="D10" s="44" t="s">
        <v>27</v>
      </c>
      <c r="E10" s="44" t="s">
        <v>27</v>
      </c>
      <c r="F10" s="43" t="s">
        <v>27</v>
      </c>
    </row>
    <row r="11" spans="1:6" ht="26.4" x14ac:dyDescent="0.25">
      <c r="A11" s="15" t="s">
        <v>16</v>
      </c>
      <c r="B11" s="3">
        <v>21344.799999999999</v>
      </c>
      <c r="C11" s="69">
        <v>21282.6</v>
      </c>
      <c r="D11" s="122">
        <f>(B11-C11)/C11*100</f>
        <v>0.29225752492646917</v>
      </c>
      <c r="E11" s="82">
        <v>100</v>
      </c>
      <c r="F11" s="82">
        <f t="shared" si="0"/>
        <v>20</v>
      </c>
    </row>
    <row r="12" spans="1:6" ht="28.8" customHeight="1" x14ac:dyDescent="0.25">
      <c r="A12" s="15" t="s">
        <v>17</v>
      </c>
      <c r="B12" s="45" t="s">
        <v>27</v>
      </c>
      <c r="C12" s="70" t="s">
        <v>27</v>
      </c>
      <c r="D12" s="44" t="s">
        <v>27</v>
      </c>
      <c r="E12" s="44" t="s">
        <v>27</v>
      </c>
      <c r="F12" s="43" t="s">
        <v>27</v>
      </c>
    </row>
    <row r="13" spans="1:6" ht="26.4" x14ac:dyDescent="0.25">
      <c r="A13" s="15" t="s">
        <v>37</v>
      </c>
      <c r="B13" s="3">
        <v>9797.5</v>
      </c>
      <c r="C13" s="69">
        <v>8464.9</v>
      </c>
      <c r="D13" s="122">
        <f>(B13-C13)/C13*100</f>
        <v>15.742654963437259</v>
      </c>
      <c r="E13" s="82">
        <v>300</v>
      </c>
      <c r="F13" s="82">
        <f t="shared" si="0"/>
        <v>60</v>
      </c>
    </row>
    <row r="14" spans="1:6" ht="26.4" x14ac:dyDescent="0.25">
      <c r="A14" s="15" t="s">
        <v>18</v>
      </c>
      <c r="B14" s="4">
        <v>3445.7</v>
      </c>
      <c r="C14" s="69">
        <v>4004.6</v>
      </c>
      <c r="D14" s="46">
        <f>(B14-C14)/C14*100</f>
        <v>-13.956450082405237</v>
      </c>
      <c r="E14" s="82">
        <v>0</v>
      </c>
      <c r="F14" s="82">
        <f t="shared" si="0"/>
        <v>0</v>
      </c>
    </row>
    <row r="15" spans="1:6" x14ac:dyDescent="0.25">
      <c r="A15" s="16" t="s">
        <v>36</v>
      </c>
      <c r="B15" s="47">
        <f>SUM(B9:B14)</f>
        <v>37370</v>
      </c>
      <c r="C15" s="47">
        <f>SUM(C9:C14)</f>
        <v>36699.399999999994</v>
      </c>
      <c r="D15" s="47">
        <f>SUM(D9:D14)</f>
        <v>-3.5300606490410047</v>
      </c>
      <c r="E15" s="123">
        <f>SUM(E9:E14)</f>
        <v>400</v>
      </c>
      <c r="F15" s="123">
        <f>SUM(F9:F14)</f>
        <v>80</v>
      </c>
    </row>
  </sheetData>
  <protectedRanges>
    <protectedRange sqref="B15" name="krista_tr_16090_0_4_7"/>
    <protectedRange sqref="C15" name="krista_tr_16091_0_4_7"/>
    <protectedRange sqref="D9 D11 D13:D15" name="krista_tr_205_0_4_7"/>
    <protectedRange sqref="E9 E11 E13:E15" name="krista_tr_17884_0_4_7"/>
    <protectedRange sqref="F9 F11 F13:F15" name="krista_tr_207_0_4_7"/>
    <protectedRange sqref="D10:F10" name="krista_tr_1_22_4_3_1"/>
    <protectedRange sqref="D12:F12" name="krista_tr_1_22_4_3_1_2"/>
    <protectedRange sqref="B9:B14 C10 C12" name="krista_tr_1_18_4_3_5_3"/>
    <protectedRange sqref="C9 C11 C13:C14" name="krista_tr_1_19_4_3_5_3"/>
  </protectedRanges>
  <mergeCells count="1">
    <mergeCell ref="A1:F1"/>
  </mergeCells>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9" sqref="B9:E14"/>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106" t="s">
        <v>84</v>
      </c>
      <c r="B1" s="106"/>
      <c r="C1" s="106"/>
      <c r="D1" s="106"/>
      <c r="E1" s="106"/>
    </row>
    <row r="2" spans="1:5" ht="15.6" x14ac:dyDescent="0.3">
      <c r="A2" s="12"/>
    </row>
    <row r="3" spans="1:5" x14ac:dyDescent="0.25">
      <c r="A3" s="17" t="s">
        <v>31</v>
      </c>
      <c r="B3" s="18">
        <v>0.2</v>
      </c>
    </row>
    <row r="4" spans="1:5" x14ac:dyDescent="0.25">
      <c r="A4" s="17" t="s">
        <v>32</v>
      </c>
      <c r="B4" s="18" t="s">
        <v>83</v>
      </c>
    </row>
    <row r="7" spans="1:5" ht="39.6" x14ac:dyDescent="0.25">
      <c r="A7" s="13"/>
      <c r="B7" s="21"/>
      <c r="C7" s="21" t="s">
        <v>33</v>
      </c>
      <c r="D7" s="21" t="s">
        <v>34</v>
      </c>
      <c r="E7" s="21" t="s">
        <v>35</v>
      </c>
    </row>
    <row r="8" spans="1:5" ht="93" customHeight="1" x14ac:dyDescent="0.25">
      <c r="A8" s="14" t="s">
        <v>38</v>
      </c>
      <c r="B8" s="14" t="s">
        <v>88</v>
      </c>
      <c r="C8" s="14" t="s">
        <v>85</v>
      </c>
      <c r="D8" s="14" t="s">
        <v>86</v>
      </c>
      <c r="E8" s="14" t="s">
        <v>87</v>
      </c>
    </row>
    <row r="9" spans="1:5" ht="39.6" x14ac:dyDescent="0.25">
      <c r="A9" s="15" t="s">
        <v>14</v>
      </c>
      <c r="B9" s="82">
        <v>1</v>
      </c>
      <c r="C9" s="82">
        <f t="shared" ref="C9:C14" si="0">B9</f>
        <v>1</v>
      </c>
      <c r="D9" s="82">
        <v>400</v>
      </c>
      <c r="E9" s="82">
        <f t="shared" ref="E9:E14" si="1">D9*Р1_W</f>
        <v>80</v>
      </c>
    </row>
    <row r="10" spans="1:5" x14ac:dyDescent="0.25">
      <c r="A10" s="15" t="s">
        <v>15</v>
      </c>
      <c r="B10" s="124">
        <v>1</v>
      </c>
      <c r="C10" s="124">
        <f>B10</f>
        <v>1</v>
      </c>
      <c r="D10" s="124">
        <v>400</v>
      </c>
      <c r="E10" s="125">
        <f>D10*Р1_W</f>
        <v>80</v>
      </c>
    </row>
    <row r="11" spans="1:5" x14ac:dyDescent="0.25">
      <c r="A11" s="15" t="s">
        <v>16</v>
      </c>
      <c r="B11" s="77">
        <v>1</v>
      </c>
      <c r="C11" s="77">
        <f t="shared" si="0"/>
        <v>1</v>
      </c>
      <c r="D11" s="77">
        <v>400</v>
      </c>
      <c r="E11" s="77">
        <f t="shared" si="1"/>
        <v>80</v>
      </c>
    </row>
    <row r="12" spans="1:5" x14ac:dyDescent="0.25">
      <c r="A12" s="15" t="s">
        <v>17</v>
      </c>
      <c r="B12" s="124">
        <v>1</v>
      </c>
      <c r="C12" s="124">
        <f>B12</f>
        <v>1</v>
      </c>
      <c r="D12" s="124">
        <v>400</v>
      </c>
      <c r="E12" s="125">
        <f>D12*Р1_W</f>
        <v>80</v>
      </c>
    </row>
    <row r="13" spans="1:5" x14ac:dyDescent="0.25">
      <c r="A13" s="15" t="s">
        <v>37</v>
      </c>
      <c r="B13" s="82">
        <v>1</v>
      </c>
      <c r="C13" s="82">
        <f t="shared" si="0"/>
        <v>1</v>
      </c>
      <c r="D13" s="82">
        <v>400</v>
      </c>
      <c r="E13" s="82">
        <f t="shared" si="1"/>
        <v>80</v>
      </c>
    </row>
    <row r="14" spans="1:5" x14ac:dyDescent="0.25">
      <c r="A14" s="15" t="s">
        <v>18</v>
      </c>
      <c r="B14" s="82">
        <v>1</v>
      </c>
      <c r="C14" s="82">
        <f t="shared" si="0"/>
        <v>1</v>
      </c>
      <c r="D14" s="82">
        <v>400</v>
      </c>
      <c r="E14" s="82">
        <f t="shared" si="1"/>
        <v>80</v>
      </c>
    </row>
    <row r="15" spans="1:5" x14ac:dyDescent="0.25">
      <c r="A15" s="16" t="s">
        <v>36</v>
      </c>
      <c r="B15" s="39">
        <f>SUM(B9:B14)</f>
        <v>6</v>
      </c>
      <c r="C15" s="39">
        <f>SUM(C9:C14)</f>
        <v>6</v>
      </c>
      <c r="D15" s="39">
        <f>SUM(D9:D14)</f>
        <v>2400</v>
      </c>
      <c r="E15" s="39">
        <f>SUM(E9:E14)</f>
        <v>480</v>
      </c>
    </row>
  </sheetData>
  <protectedRanges>
    <protectedRange sqref="B9 B11 B13:B15" name="krista_tr_16090_0_4_3"/>
    <protectedRange sqref="C9 C11 C13:C15" name="krista_tr_205_0_4_3"/>
    <protectedRange sqref="D9 D11 D13:D15" name="krista_tr_18196_0_4_3"/>
    <protectedRange sqref="E9 E11 E13:E15" name="krista_tr_207_0_4_3"/>
    <protectedRange sqref="B10:E10" name="krista_tr_1_22_4_3_1"/>
    <protectedRange sqref="B12:E12" name="krista_tr_1_22_4_3_1_2"/>
  </protectedRanges>
  <mergeCells count="1">
    <mergeCell ref="A1:E1"/>
  </mergeCells>
  <pageMargins left="0.7" right="0.7" top="0.75" bottom="0.75" header="0.3" footer="0.3"/>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4" workbookViewId="0">
      <selection activeCell="B9" sqref="B9:P14"/>
    </sheetView>
  </sheetViews>
  <sheetFormatPr defaultRowHeight="13.2" x14ac:dyDescent="0.25"/>
  <cols>
    <col min="1" max="1" width="17.109375" customWidth="1"/>
    <col min="2" max="2" width="18.109375" customWidth="1"/>
    <col min="3" max="3" width="17.77734375" customWidth="1"/>
    <col min="4" max="4" width="18.5546875" customWidth="1"/>
    <col min="5" max="5" width="17.109375" customWidth="1"/>
    <col min="6" max="12" width="18.88671875" customWidth="1"/>
    <col min="13" max="13" width="17.5546875" customWidth="1"/>
    <col min="14" max="14" width="14.21875" customWidth="1"/>
    <col min="15" max="16" width="16.6640625" customWidth="1"/>
  </cols>
  <sheetData>
    <row r="1" spans="1:16" ht="36.6" customHeight="1" x14ac:dyDescent="0.25">
      <c r="A1" s="110" t="s">
        <v>334</v>
      </c>
      <c r="B1" s="110"/>
      <c r="C1" s="110"/>
      <c r="D1" s="110"/>
      <c r="E1" s="110"/>
      <c r="F1" s="110"/>
      <c r="G1" s="50"/>
      <c r="H1" s="50"/>
      <c r="I1" s="50"/>
      <c r="J1" s="50"/>
      <c r="K1" s="50"/>
      <c r="L1" s="50"/>
      <c r="M1" s="50"/>
      <c r="N1" s="50"/>
      <c r="O1" s="50"/>
      <c r="P1" s="50"/>
    </row>
    <row r="2" spans="1:16" ht="15.6" x14ac:dyDescent="0.3">
      <c r="A2" s="12"/>
    </row>
    <row r="3" spans="1:16" x14ac:dyDescent="0.25">
      <c r="A3" s="17" t="s">
        <v>31</v>
      </c>
      <c r="B3" s="18">
        <v>0.15</v>
      </c>
      <c r="C3" s="18"/>
      <c r="D3" s="18"/>
      <c r="E3" s="18"/>
      <c r="F3" s="18"/>
      <c r="G3" s="48"/>
      <c r="H3" s="48"/>
      <c r="I3" s="48"/>
      <c r="J3" s="48"/>
      <c r="K3" s="48"/>
      <c r="L3" s="48"/>
      <c r="M3" s="49"/>
    </row>
    <row r="4" spans="1:16" x14ac:dyDescent="0.25">
      <c r="A4" s="17" t="s">
        <v>32</v>
      </c>
      <c r="B4" s="23" t="s">
        <v>335</v>
      </c>
      <c r="C4" s="24"/>
      <c r="D4" s="18"/>
      <c r="E4" s="18"/>
      <c r="F4" s="18"/>
      <c r="G4" s="48"/>
      <c r="H4" s="48"/>
      <c r="I4" s="48"/>
      <c r="J4" s="48"/>
      <c r="K4" s="48"/>
      <c r="L4" s="48"/>
      <c r="M4" s="49"/>
    </row>
    <row r="7" spans="1:16" ht="26.4" x14ac:dyDescent="0.25">
      <c r="A7" s="13"/>
      <c r="B7" s="21" t="s">
        <v>25</v>
      </c>
      <c r="C7" s="21" t="s">
        <v>7</v>
      </c>
      <c r="D7" s="21" t="s">
        <v>8</v>
      </c>
      <c r="E7" s="21" t="s">
        <v>9</v>
      </c>
      <c r="F7" s="21" t="s">
        <v>336</v>
      </c>
      <c r="G7" s="21" t="s">
        <v>337</v>
      </c>
      <c r="H7" s="21" t="s">
        <v>338</v>
      </c>
      <c r="I7" s="21" t="s">
        <v>342</v>
      </c>
      <c r="J7" s="21" t="s">
        <v>339</v>
      </c>
      <c r="K7" s="21" t="s">
        <v>340</v>
      </c>
      <c r="L7" s="21" t="s">
        <v>341</v>
      </c>
      <c r="M7" s="21" t="s">
        <v>0</v>
      </c>
      <c r="N7" s="21" t="s">
        <v>33</v>
      </c>
      <c r="O7" s="21" t="s">
        <v>34</v>
      </c>
      <c r="P7" s="21" t="s">
        <v>35</v>
      </c>
    </row>
    <row r="8" spans="1:16" ht="171.6" customHeight="1" x14ac:dyDescent="0.25">
      <c r="A8" s="14" t="s">
        <v>38</v>
      </c>
      <c r="B8" s="20" t="s">
        <v>215</v>
      </c>
      <c r="C8" s="20" t="s">
        <v>216</v>
      </c>
      <c r="D8" s="20" t="s">
        <v>217</v>
      </c>
      <c r="E8" s="20" t="s">
        <v>343</v>
      </c>
      <c r="F8" s="20" t="s">
        <v>344</v>
      </c>
      <c r="G8" s="20" t="s">
        <v>220</v>
      </c>
      <c r="H8" s="20" t="s">
        <v>221</v>
      </c>
      <c r="I8" s="20" t="s">
        <v>222</v>
      </c>
      <c r="J8" s="20" t="s">
        <v>223</v>
      </c>
      <c r="K8" s="20" t="s">
        <v>224</v>
      </c>
      <c r="L8" s="20" t="s">
        <v>225</v>
      </c>
      <c r="M8" s="20" t="s">
        <v>226</v>
      </c>
      <c r="N8" s="14" t="s">
        <v>89</v>
      </c>
      <c r="O8" s="14" t="s">
        <v>90</v>
      </c>
      <c r="P8" s="14" t="s">
        <v>91</v>
      </c>
    </row>
    <row r="9" spans="1:16" ht="52.8" x14ac:dyDescent="0.25">
      <c r="A9" s="15" t="s">
        <v>14</v>
      </c>
      <c r="B9" s="82">
        <v>1</v>
      </c>
      <c r="C9" s="82">
        <v>1</v>
      </c>
      <c r="D9" s="82">
        <v>1</v>
      </c>
      <c r="E9" s="82">
        <v>1</v>
      </c>
      <c r="F9" s="82">
        <v>1</v>
      </c>
      <c r="G9" s="82">
        <v>1</v>
      </c>
      <c r="H9" s="82">
        <v>1</v>
      </c>
      <c r="I9" s="82">
        <v>1</v>
      </c>
      <c r="J9" s="82">
        <v>1</v>
      </c>
      <c r="K9" s="82">
        <v>1</v>
      </c>
      <c r="L9" s="82">
        <v>1</v>
      </c>
      <c r="M9" s="82">
        <v>11</v>
      </c>
      <c r="N9" s="82">
        <f>(B9+C9+D9+E9+F9+G9+H9+I9+J9+K9+L9)/M9</f>
        <v>1</v>
      </c>
      <c r="O9" s="82">
        <v>400</v>
      </c>
      <c r="P9" s="82">
        <f t="shared" ref="P9:P14" si="0">O9*Р1_W</f>
        <v>60</v>
      </c>
    </row>
    <row r="10" spans="1:16" ht="26.4" customHeight="1" x14ac:dyDescent="0.25">
      <c r="A10" s="15" t="s">
        <v>15</v>
      </c>
      <c r="B10" s="44" t="s">
        <v>27</v>
      </c>
      <c r="C10" s="44" t="s">
        <v>27</v>
      </c>
      <c r="D10" s="44" t="s">
        <v>27</v>
      </c>
      <c r="E10" s="44" t="s">
        <v>27</v>
      </c>
      <c r="F10" s="44" t="s">
        <v>27</v>
      </c>
      <c r="G10" s="44" t="s">
        <v>27</v>
      </c>
      <c r="H10" s="44" t="s">
        <v>27</v>
      </c>
      <c r="I10" s="44" t="s">
        <v>27</v>
      </c>
      <c r="J10" s="44" t="s">
        <v>27</v>
      </c>
      <c r="K10" s="44" t="s">
        <v>27</v>
      </c>
      <c r="L10" s="44" t="s">
        <v>27</v>
      </c>
      <c r="M10" s="44" t="s">
        <v>27</v>
      </c>
      <c r="N10" s="44" t="s">
        <v>27</v>
      </c>
      <c r="O10" s="44" t="s">
        <v>27</v>
      </c>
      <c r="P10" s="43" t="s">
        <v>27</v>
      </c>
    </row>
    <row r="11" spans="1:16" ht="26.4" x14ac:dyDescent="0.25">
      <c r="A11" s="15" t="s">
        <v>16</v>
      </c>
      <c r="B11" s="82">
        <v>1</v>
      </c>
      <c r="C11" s="82">
        <v>1</v>
      </c>
      <c r="D11" s="82">
        <v>1</v>
      </c>
      <c r="E11" s="82">
        <v>1</v>
      </c>
      <c r="F11" s="82">
        <v>1</v>
      </c>
      <c r="G11" s="82">
        <v>1</v>
      </c>
      <c r="H11" s="82">
        <v>1</v>
      </c>
      <c r="I11" s="82">
        <v>1</v>
      </c>
      <c r="J11" s="82">
        <v>1</v>
      </c>
      <c r="K11" s="82">
        <v>1</v>
      </c>
      <c r="L11" s="82">
        <v>1</v>
      </c>
      <c r="M11" s="82">
        <v>11</v>
      </c>
      <c r="N11" s="82">
        <f>(B11+C11+D11+E11+F11+G11+H11+I11+J11+K11+L11)/M11</f>
        <v>1</v>
      </c>
      <c r="O11" s="82">
        <v>400</v>
      </c>
      <c r="P11" s="82">
        <f t="shared" si="0"/>
        <v>60</v>
      </c>
    </row>
    <row r="12" spans="1:16" ht="28.8" customHeight="1" x14ac:dyDescent="0.25">
      <c r="A12" s="15" t="s">
        <v>17</v>
      </c>
      <c r="B12" s="44" t="s">
        <v>27</v>
      </c>
      <c r="C12" s="44" t="s">
        <v>27</v>
      </c>
      <c r="D12" s="44" t="s">
        <v>27</v>
      </c>
      <c r="E12" s="44" t="s">
        <v>27</v>
      </c>
      <c r="F12" s="44" t="s">
        <v>27</v>
      </c>
      <c r="G12" s="44" t="s">
        <v>27</v>
      </c>
      <c r="H12" s="44" t="s">
        <v>27</v>
      </c>
      <c r="I12" s="44" t="s">
        <v>27</v>
      </c>
      <c r="J12" s="44" t="s">
        <v>27</v>
      </c>
      <c r="K12" s="44" t="s">
        <v>27</v>
      </c>
      <c r="L12" s="44" t="s">
        <v>27</v>
      </c>
      <c r="M12" s="44" t="s">
        <v>27</v>
      </c>
      <c r="N12" s="44" t="s">
        <v>27</v>
      </c>
      <c r="O12" s="44" t="s">
        <v>27</v>
      </c>
      <c r="P12" s="43" t="s">
        <v>27</v>
      </c>
    </row>
    <row r="13" spans="1:16" ht="26.4" x14ac:dyDescent="0.25">
      <c r="A13" s="15" t="s">
        <v>37</v>
      </c>
      <c r="B13" s="82">
        <v>1</v>
      </c>
      <c r="C13" s="44" t="s">
        <v>27</v>
      </c>
      <c r="D13" s="82">
        <v>1</v>
      </c>
      <c r="E13" s="82">
        <v>1</v>
      </c>
      <c r="F13" s="82">
        <v>1</v>
      </c>
      <c r="G13" s="44" t="s">
        <v>27</v>
      </c>
      <c r="H13" s="44" t="s">
        <v>27</v>
      </c>
      <c r="I13" s="44" t="s">
        <v>27</v>
      </c>
      <c r="J13" s="82">
        <v>1</v>
      </c>
      <c r="K13" s="82">
        <v>1</v>
      </c>
      <c r="L13" s="82">
        <v>1</v>
      </c>
      <c r="M13" s="82">
        <v>7</v>
      </c>
      <c r="N13" s="82">
        <f>(B13+D13+E13+F13+J13+K13+L13)/M13</f>
        <v>1</v>
      </c>
      <c r="O13" s="82">
        <v>400</v>
      </c>
      <c r="P13" s="82">
        <f t="shared" si="0"/>
        <v>60</v>
      </c>
    </row>
    <row r="14" spans="1:16" ht="26.4" x14ac:dyDescent="0.25">
      <c r="A14" s="15" t="s">
        <v>18</v>
      </c>
      <c r="B14" s="82">
        <v>1</v>
      </c>
      <c r="C14" s="82">
        <v>1</v>
      </c>
      <c r="D14" s="82">
        <v>1</v>
      </c>
      <c r="E14" s="82">
        <v>1</v>
      </c>
      <c r="F14" s="82">
        <v>1</v>
      </c>
      <c r="G14" s="82">
        <v>1</v>
      </c>
      <c r="H14" s="82">
        <v>1</v>
      </c>
      <c r="I14" s="82">
        <v>1</v>
      </c>
      <c r="J14" s="82">
        <v>1</v>
      </c>
      <c r="K14" s="82">
        <v>1</v>
      </c>
      <c r="L14" s="82">
        <v>1</v>
      </c>
      <c r="M14" s="82">
        <v>11</v>
      </c>
      <c r="N14" s="82">
        <f>(B14+C14+D14+E14+F14+G14+H14+I14+J14+K14+L14)/M14</f>
        <v>1</v>
      </c>
      <c r="O14" s="82">
        <v>400</v>
      </c>
      <c r="P14" s="82">
        <f t="shared" si="0"/>
        <v>60</v>
      </c>
    </row>
    <row r="15" spans="1:16" x14ac:dyDescent="0.25">
      <c r="A15" s="16" t="s">
        <v>36</v>
      </c>
      <c r="B15" s="39">
        <f t="shared" ref="B15:G15" si="1">SUM(B9:B14)</f>
        <v>4</v>
      </c>
      <c r="C15" s="39">
        <f t="shared" si="1"/>
        <v>3</v>
      </c>
      <c r="D15" s="39">
        <f t="shared" si="1"/>
        <v>4</v>
      </c>
      <c r="E15" s="39">
        <f t="shared" si="1"/>
        <v>4</v>
      </c>
      <c r="F15" s="39">
        <f t="shared" si="1"/>
        <v>4</v>
      </c>
      <c r="G15" s="39">
        <f t="shared" si="1"/>
        <v>3</v>
      </c>
      <c r="H15" s="39"/>
      <c r="I15" s="39"/>
      <c r="J15" s="39"/>
      <c r="K15" s="39"/>
      <c r="L15" s="39"/>
      <c r="M15" s="39">
        <f>SUM(M9:M14)</f>
        <v>40</v>
      </c>
      <c r="N15" s="39">
        <f>SUM(N9:N14)</f>
        <v>4</v>
      </c>
      <c r="O15" s="39">
        <f>SUM(O9:O14)</f>
        <v>1600</v>
      </c>
      <c r="P15" s="39">
        <f>SUM(P9:P14)</f>
        <v>240</v>
      </c>
    </row>
  </sheetData>
  <protectedRanges>
    <protectedRange sqref="B14:L15 B11:L11 B9:L9 B13 D13:F13 J13:L13" name="krista_tr_16090_0_4_7"/>
    <protectedRange sqref="M9 M11 M13:M15" name="krista_tr_16091_0_4_7"/>
    <protectedRange sqref="N9 N11 N13:N15" name="krista_tr_205_0_4_7"/>
    <protectedRange sqref="O9 O11 O13:O15" name="krista_tr_17884_0_4_7"/>
    <protectedRange sqref="P9 P11 P13:P15" name="krista_tr_207_0_4_7"/>
    <protectedRange sqref="B10:P10 H12:L12 C13 G13:I13" name="krista_tr_1_22_4_3_1"/>
    <protectedRange sqref="B12:G12 M12:P12" name="krista_tr_1_22_4_3_1_2"/>
  </protectedRanges>
  <mergeCells count="1">
    <mergeCell ref="A1:F1"/>
  </mergeCells>
  <pageMargins left="0.24" right="0.16" top="0.75" bottom="0.75" header="0.3" footer="0.3"/>
  <pageSetup paperSize="9"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9" sqref="B9:E14"/>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106" t="s">
        <v>96</v>
      </c>
      <c r="B1" s="106"/>
      <c r="C1" s="106"/>
      <c r="D1" s="106"/>
      <c r="E1" s="106"/>
    </row>
    <row r="2" spans="1:5" ht="15.6" x14ac:dyDescent="0.3">
      <c r="A2" s="12"/>
    </row>
    <row r="3" spans="1:5" x14ac:dyDescent="0.25">
      <c r="A3" s="17" t="s">
        <v>31</v>
      </c>
      <c r="B3" s="18">
        <v>0.1</v>
      </c>
    </row>
    <row r="4" spans="1:5" x14ac:dyDescent="0.25">
      <c r="A4" s="17" t="s">
        <v>32</v>
      </c>
      <c r="B4" s="18" t="s">
        <v>95</v>
      </c>
    </row>
    <row r="7" spans="1:5" ht="39.6" x14ac:dyDescent="0.25">
      <c r="A7" s="13"/>
      <c r="B7" s="21"/>
      <c r="C7" s="21" t="s">
        <v>33</v>
      </c>
      <c r="D7" s="21" t="s">
        <v>34</v>
      </c>
      <c r="E7" s="21" t="s">
        <v>35</v>
      </c>
    </row>
    <row r="8" spans="1:5" ht="93" customHeight="1" x14ac:dyDescent="0.25">
      <c r="A8" s="14" t="s">
        <v>38</v>
      </c>
      <c r="B8" s="14" t="s">
        <v>97</v>
      </c>
      <c r="C8" s="14" t="s">
        <v>92</v>
      </c>
      <c r="D8" s="14" t="s">
        <v>93</v>
      </c>
      <c r="E8" s="14" t="s">
        <v>94</v>
      </c>
    </row>
    <row r="9" spans="1:5" ht="39.6" x14ac:dyDescent="0.25">
      <c r="A9" s="15" t="s">
        <v>14</v>
      </c>
      <c r="B9" s="82">
        <v>1</v>
      </c>
      <c r="C9" s="82">
        <f t="shared" ref="C9:C14" si="0">B9</f>
        <v>1</v>
      </c>
      <c r="D9" s="82">
        <v>400</v>
      </c>
      <c r="E9" s="82">
        <f t="shared" ref="E9:E14" si="1">D9*Р1_W</f>
        <v>40</v>
      </c>
    </row>
    <row r="10" spans="1:5" ht="31.2" x14ac:dyDescent="0.25">
      <c r="A10" s="15" t="s">
        <v>15</v>
      </c>
      <c r="B10" s="44" t="s">
        <v>27</v>
      </c>
      <c r="C10" s="44" t="s">
        <v>27</v>
      </c>
      <c r="D10" s="44" t="s">
        <v>27</v>
      </c>
      <c r="E10" s="43" t="s">
        <v>27</v>
      </c>
    </row>
    <row r="11" spans="1:5" x14ac:dyDescent="0.25">
      <c r="A11" s="15" t="s">
        <v>16</v>
      </c>
      <c r="B11" s="82">
        <v>1</v>
      </c>
      <c r="C11" s="82">
        <f t="shared" si="0"/>
        <v>1</v>
      </c>
      <c r="D11" s="82">
        <v>400</v>
      </c>
      <c r="E11" s="82">
        <f t="shared" si="1"/>
        <v>40</v>
      </c>
    </row>
    <row r="12" spans="1:5" ht="31.2" x14ac:dyDescent="0.25">
      <c r="A12" s="15" t="s">
        <v>17</v>
      </c>
      <c r="B12" s="44" t="s">
        <v>27</v>
      </c>
      <c r="C12" s="44" t="s">
        <v>27</v>
      </c>
      <c r="D12" s="44" t="s">
        <v>27</v>
      </c>
      <c r="E12" s="43" t="s">
        <v>27</v>
      </c>
    </row>
    <row r="13" spans="1:5" x14ac:dyDescent="0.25">
      <c r="A13" s="15" t="s">
        <v>37</v>
      </c>
      <c r="B13" s="82">
        <v>1</v>
      </c>
      <c r="C13" s="82">
        <f t="shared" si="0"/>
        <v>1</v>
      </c>
      <c r="D13" s="82">
        <v>400</v>
      </c>
      <c r="E13" s="82">
        <f t="shared" si="1"/>
        <v>40</v>
      </c>
    </row>
    <row r="14" spans="1:5" x14ac:dyDescent="0.25">
      <c r="A14" s="15" t="s">
        <v>18</v>
      </c>
      <c r="B14" s="82">
        <v>1</v>
      </c>
      <c r="C14" s="82">
        <f t="shared" si="0"/>
        <v>1</v>
      </c>
      <c r="D14" s="82">
        <v>400</v>
      </c>
      <c r="E14" s="82">
        <f t="shared" si="1"/>
        <v>40</v>
      </c>
    </row>
    <row r="15" spans="1:5" x14ac:dyDescent="0.25">
      <c r="A15" s="16" t="s">
        <v>36</v>
      </c>
      <c r="B15" s="39">
        <f>SUM(B9:B14)</f>
        <v>4</v>
      </c>
      <c r="C15" s="39">
        <f>SUM(C9:C14)</f>
        <v>4</v>
      </c>
      <c r="D15" s="39">
        <f>SUM(D9:D14)</f>
        <v>1600</v>
      </c>
      <c r="E15" s="39">
        <f>SUM(E9:E14)</f>
        <v>160</v>
      </c>
    </row>
  </sheetData>
  <protectedRanges>
    <protectedRange sqref="B9 B11 B13:B15" name="krista_tr_16090_0_4_3"/>
    <protectedRange sqref="C9 C11 C13:C15" name="krista_tr_205_0_4_3"/>
    <protectedRange sqref="D9 D11 D13:D15" name="krista_tr_18196_0_4_3"/>
    <protectedRange sqref="E9 E11 E13:E15" name="krista_tr_207_0_4_3"/>
    <protectedRange sqref="B10:E10" name="krista_tr_1_22_4_3_1_1"/>
    <protectedRange sqref="B12:E12" name="krista_tr_1_22_4_3_1_3"/>
  </protectedRanges>
  <mergeCells count="1">
    <mergeCell ref="A1:E1"/>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4" workbookViewId="0">
      <selection activeCell="D9" sqref="D9"/>
    </sheetView>
  </sheetViews>
  <sheetFormatPr defaultRowHeight="13.2" x14ac:dyDescent="0.25"/>
  <cols>
    <col min="1" max="1" width="17.109375" customWidth="1"/>
    <col min="2" max="2" width="25.21875" customWidth="1"/>
    <col min="3" max="3" width="30.21875" customWidth="1"/>
    <col min="4" max="4" width="14.21875" customWidth="1"/>
    <col min="5" max="6" width="16.6640625" customWidth="1"/>
  </cols>
  <sheetData>
    <row r="1" spans="1:6" ht="30.6" customHeight="1" x14ac:dyDescent="0.25">
      <c r="A1" s="106" t="s">
        <v>269</v>
      </c>
      <c r="B1" s="106"/>
      <c r="C1" s="106"/>
      <c r="D1" s="106"/>
      <c r="E1" s="106"/>
      <c r="F1" s="106"/>
    </row>
    <row r="2" spans="1:6" ht="15.6" x14ac:dyDescent="0.3">
      <c r="A2" s="12"/>
    </row>
    <row r="3" spans="1:6" x14ac:dyDescent="0.25">
      <c r="A3" s="17" t="s">
        <v>31</v>
      </c>
      <c r="B3" s="18">
        <v>0.4</v>
      </c>
      <c r="C3" s="19"/>
    </row>
    <row r="4" spans="1:6" x14ac:dyDescent="0.25">
      <c r="A4" s="17" t="s">
        <v>32</v>
      </c>
      <c r="B4" s="18" t="s">
        <v>54</v>
      </c>
      <c r="C4" s="19"/>
    </row>
    <row r="7" spans="1:6" ht="26.4" x14ac:dyDescent="0.25">
      <c r="A7" s="13"/>
      <c r="B7" s="21" t="s">
        <v>1</v>
      </c>
      <c r="C7" s="21" t="s">
        <v>2</v>
      </c>
      <c r="D7" s="21" t="s">
        <v>33</v>
      </c>
      <c r="E7" s="21" t="s">
        <v>34</v>
      </c>
      <c r="F7" s="21" t="s">
        <v>35</v>
      </c>
    </row>
    <row r="8" spans="1:6" ht="158.4" customHeight="1" x14ac:dyDescent="0.25">
      <c r="A8" s="14" t="s">
        <v>38</v>
      </c>
      <c r="B8" s="20" t="s">
        <v>274</v>
      </c>
      <c r="C8" s="20" t="s">
        <v>192</v>
      </c>
      <c r="D8" s="14" t="s">
        <v>39</v>
      </c>
      <c r="E8" s="14" t="s">
        <v>40</v>
      </c>
      <c r="F8" s="14" t="s">
        <v>41</v>
      </c>
    </row>
    <row r="9" spans="1:6" ht="52.8" x14ac:dyDescent="0.25">
      <c r="A9" s="15" t="s">
        <v>14</v>
      </c>
      <c r="B9" s="2">
        <v>225025.6</v>
      </c>
      <c r="C9" s="3">
        <v>248630</v>
      </c>
      <c r="D9" s="46">
        <f t="shared" ref="D9:D14" si="0">B9/C9*100</f>
        <v>90.50621405301051</v>
      </c>
      <c r="E9" s="36">
        <v>400</v>
      </c>
      <c r="F9" s="36">
        <f t="shared" ref="F9:F14" si="1">E9*Р1_W</f>
        <v>160</v>
      </c>
    </row>
    <row r="10" spans="1:6" ht="26.4" customHeight="1" x14ac:dyDescent="0.25">
      <c r="A10" s="15" t="s">
        <v>15</v>
      </c>
      <c r="B10" s="2">
        <v>2537.1999999999998</v>
      </c>
      <c r="C10" s="4">
        <v>2537.1999999999998</v>
      </c>
      <c r="D10" s="46">
        <f t="shared" si="0"/>
        <v>100</v>
      </c>
      <c r="E10" s="36">
        <v>400</v>
      </c>
      <c r="F10" s="36">
        <f t="shared" si="1"/>
        <v>160</v>
      </c>
    </row>
    <row r="11" spans="1:6" ht="26.4" x14ac:dyDescent="0.25">
      <c r="A11" s="15" t="s">
        <v>16</v>
      </c>
      <c r="B11" s="2">
        <v>821340.5</v>
      </c>
      <c r="C11" s="3">
        <v>821389.1</v>
      </c>
      <c r="D11" s="46">
        <f t="shared" si="0"/>
        <v>99.994083193945485</v>
      </c>
      <c r="E11" s="36">
        <v>400</v>
      </c>
      <c r="F11" s="36">
        <f t="shared" si="1"/>
        <v>160</v>
      </c>
    </row>
    <row r="12" spans="1:6" ht="28.8" customHeight="1" x14ac:dyDescent="0.25">
      <c r="A12" s="15" t="s">
        <v>17</v>
      </c>
      <c r="B12" s="2">
        <v>3556.4</v>
      </c>
      <c r="C12" s="4">
        <v>3556.4</v>
      </c>
      <c r="D12" s="46">
        <f t="shared" si="0"/>
        <v>100</v>
      </c>
      <c r="E12" s="36">
        <v>400</v>
      </c>
      <c r="F12" s="36">
        <f t="shared" si="1"/>
        <v>160</v>
      </c>
    </row>
    <row r="13" spans="1:6" ht="26.4" x14ac:dyDescent="0.25">
      <c r="A13" s="15" t="s">
        <v>37</v>
      </c>
      <c r="B13" s="2">
        <v>141353.5</v>
      </c>
      <c r="C13" s="3">
        <v>141404.6</v>
      </c>
      <c r="D13" s="46">
        <f t="shared" si="0"/>
        <v>99.963862561755406</v>
      </c>
      <c r="E13" s="36">
        <v>400</v>
      </c>
      <c r="F13" s="36">
        <f t="shared" si="1"/>
        <v>160</v>
      </c>
    </row>
    <row r="14" spans="1:6" ht="26.4" x14ac:dyDescent="0.25">
      <c r="A14" s="15" t="s">
        <v>18</v>
      </c>
      <c r="B14" s="2">
        <v>191595.9</v>
      </c>
      <c r="C14" s="4">
        <v>191678</v>
      </c>
      <c r="D14" s="46">
        <f t="shared" si="0"/>
        <v>99.95716775008087</v>
      </c>
      <c r="E14" s="36">
        <v>400</v>
      </c>
      <c r="F14" s="36">
        <f t="shared" si="1"/>
        <v>160</v>
      </c>
    </row>
    <row r="15" spans="1:6" x14ac:dyDescent="0.25">
      <c r="A15" s="16" t="s">
        <v>36</v>
      </c>
      <c r="B15" s="47">
        <f>SUM(B9:B14)</f>
        <v>1385409.0999999999</v>
      </c>
      <c r="C15" s="47">
        <f>SUM(C9:C14)</f>
        <v>1409195.3</v>
      </c>
      <c r="D15" s="47">
        <f>SUM(D9:D14)</f>
        <v>590.42132755879231</v>
      </c>
      <c r="E15" s="39">
        <f>SUM(E9:E14)</f>
        <v>2400</v>
      </c>
      <c r="F15" s="39">
        <f>SUM(F9:F14)</f>
        <v>960</v>
      </c>
    </row>
  </sheetData>
  <protectedRanges>
    <protectedRange sqref="B15" name="krista_tr_16090_0_4_7"/>
    <protectedRange sqref="C15" name="krista_tr_16091_0_4_7"/>
    <protectedRange sqref="D9:D15" name="krista_tr_205_0_4_7"/>
    <protectedRange sqref="E9:E15" name="krista_tr_17884_0_4_7"/>
    <protectedRange sqref="F9:F15" name="krista_tr_207_0_4_7"/>
    <protectedRange sqref="B9:B14" name="krista_tr_1_0_4_3_5_1"/>
    <protectedRange sqref="C9:C14" name="krista_tr_1_1_4_3_5_1"/>
  </protectedRanges>
  <mergeCells count="1">
    <mergeCell ref="A1:F1"/>
  </mergeCells>
  <pageMargins left="0.7" right="0.7" top="0.75" bottom="0.75" header="0.3" footer="0.3"/>
  <pageSetup paperSize="9"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J16" sqref="J16"/>
    </sheetView>
  </sheetViews>
  <sheetFormatPr defaultRowHeight="13.2" x14ac:dyDescent="0.25"/>
  <cols>
    <col min="1" max="1" width="17.109375" customWidth="1"/>
    <col min="2" max="2" width="25.44140625" customWidth="1"/>
    <col min="3" max="3" width="20.6640625" customWidth="1"/>
    <col min="4" max="4" width="14.21875" customWidth="1"/>
    <col min="5" max="6" width="16.6640625" customWidth="1"/>
  </cols>
  <sheetData>
    <row r="1" spans="1:6" ht="30.6" customHeight="1" x14ac:dyDescent="0.25">
      <c r="A1" s="106" t="s">
        <v>98</v>
      </c>
      <c r="B1" s="106"/>
      <c r="C1" s="106"/>
      <c r="D1" s="106"/>
      <c r="E1" s="106"/>
      <c r="F1" s="106"/>
    </row>
    <row r="2" spans="1:6" ht="15.6" x14ac:dyDescent="0.3">
      <c r="A2" s="12"/>
    </row>
    <row r="3" spans="1:6" x14ac:dyDescent="0.25">
      <c r="A3" s="17" t="s">
        <v>31</v>
      </c>
      <c r="B3" s="18">
        <v>0.3</v>
      </c>
      <c r="C3" s="19"/>
    </row>
    <row r="4" spans="1:6" x14ac:dyDescent="0.25">
      <c r="A4" s="17" t="s">
        <v>32</v>
      </c>
      <c r="B4" s="18" t="s">
        <v>99</v>
      </c>
      <c r="C4" s="19"/>
    </row>
    <row r="7" spans="1:6" ht="26.4" x14ac:dyDescent="0.25">
      <c r="A7" s="13"/>
      <c r="B7" s="21" t="s">
        <v>11</v>
      </c>
      <c r="C7" s="21" t="s">
        <v>13</v>
      </c>
      <c r="D7" s="21" t="s">
        <v>33</v>
      </c>
      <c r="E7" s="21" t="s">
        <v>34</v>
      </c>
      <c r="F7" s="21" t="s">
        <v>35</v>
      </c>
    </row>
    <row r="8" spans="1:6" ht="84" customHeight="1" x14ac:dyDescent="0.25">
      <c r="A8" s="14" t="s">
        <v>38</v>
      </c>
      <c r="B8" s="20" t="s">
        <v>10</v>
      </c>
      <c r="C8" s="20" t="s">
        <v>345</v>
      </c>
      <c r="D8" s="14" t="s">
        <v>100</v>
      </c>
      <c r="E8" s="14" t="s">
        <v>101</v>
      </c>
      <c r="F8" s="14" t="s">
        <v>102</v>
      </c>
    </row>
    <row r="9" spans="1:6" ht="52.8" x14ac:dyDescent="0.25">
      <c r="A9" s="15" t="s">
        <v>14</v>
      </c>
      <c r="B9" s="10">
        <v>107</v>
      </c>
      <c r="C9" s="10">
        <v>2731</v>
      </c>
      <c r="D9" s="122">
        <f t="shared" ref="D9:D14" si="0">B9/C9*100</f>
        <v>3.9179787623581106</v>
      </c>
      <c r="E9" s="36">
        <v>0</v>
      </c>
      <c r="F9" s="36">
        <f t="shared" ref="F9:F14" si="1">E9*Р1_W</f>
        <v>0</v>
      </c>
    </row>
    <row r="10" spans="1:6" ht="26.4" customHeight="1" x14ac:dyDescent="0.25">
      <c r="A10" s="15" t="s">
        <v>15</v>
      </c>
      <c r="B10" s="8">
        <v>11</v>
      </c>
      <c r="C10" s="8">
        <v>317</v>
      </c>
      <c r="D10" s="126">
        <f t="shared" si="0"/>
        <v>3.4700315457413247</v>
      </c>
      <c r="E10" s="36">
        <v>0</v>
      </c>
      <c r="F10" s="36">
        <f t="shared" si="1"/>
        <v>0</v>
      </c>
    </row>
    <row r="11" spans="1:6" ht="26.4" x14ac:dyDescent="0.25">
      <c r="A11" s="15" t="s">
        <v>16</v>
      </c>
      <c r="B11" s="9">
        <v>675</v>
      </c>
      <c r="C11" s="9">
        <v>26524</v>
      </c>
      <c r="D11" s="126">
        <f t="shared" si="0"/>
        <v>2.5448650278992608</v>
      </c>
      <c r="E11" s="36">
        <v>0</v>
      </c>
      <c r="F11" s="36">
        <f t="shared" si="1"/>
        <v>0</v>
      </c>
    </row>
    <row r="12" spans="1:6" ht="28.8" customHeight="1" x14ac:dyDescent="0.25">
      <c r="A12" s="15" t="s">
        <v>17</v>
      </c>
      <c r="B12" s="10">
        <v>5</v>
      </c>
      <c r="C12" s="10">
        <v>376</v>
      </c>
      <c r="D12" s="122">
        <f t="shared" si="0"/>
        <v>1.3297872340425532</v>
      </c>
      <c r="E12" s="127">
        <v>400</v>
      </c>
      <c r="F12" s="127">
        <f t="shared" si="1"/>
        <v>120</v>
      </c>
    </row>
    <row r="13" spans="1:6" ht="26.4" x14ac:dyDescent="0.25">
      <c r="A13" s="15" t="s">
        <v>37</v>
      </c>
      <c r="B13" s="11">
        <v>30</v>
      </c>
      <c r="C13" s="11">
        <v>2591</v>
      </c>
      <c r="D13" s="122">
        <f t="shared" si="0"/>
        <v>1.1578541103820919</v>
      </c>
      <c r="E13" s="127">
        <v>400</v>
      </c>
      <c r="F13" s="127">
        <f t="shared" si="1"/>
        <v>120</v>
      </c>
    </row>
    <row r="14" spans="1:6" ht="26.4" x14ac:dyDescent="0.25">
      <c r="A14" s="15" t="s">
        <v>18</v>
      </c>
      <c r="B14" s="82">
        <v>73</v>
      </c>
      <c r="C14" s="82">
        <v>5462</v>
      </c>
      <c r="D14" s="122">
        <f t="shared" si="0"/>
        <v>1.3365067740754304</v>
      </c>
      <c r="E14" s="127">
        <v>400</v>
      </c>
      <c r="F14" s="127">
        <f t="shared" si="1"/>
        <v>120</v>
      </c>
    </row>
    <row r="15" spans="1:6" x14ac:dyDescent="0.25">
      <c r="A15" s="16" t="s">
        <v>36</v>
      </c>
      <c r="B15" s="39">
        <f>SUM(B9:B14)</f>
        <v>901</v>
      </c>
      <c r="C15" s="39">
        <f>SUM(C9:C14)</f>
        <v>38001</v>
      </c>
      <c r="D15" s="47">
        <f>SUM(D9:D14)</f>
        <v>13.757023454498771</v>
      </c>
      <c r="E15" s="39">
        <f>SUM(E9:E14)</f>
        <v>1200</v>
      </c>
      <c r="F15" s="39">
        <f>SUM(F9:F14)</f>
        <v>360</v>
      </c>
    </row>
  </sheetData>
  <protectedRanges>
    <protectedRange sqref="B14:B15" name="krista_tr_16090_0_4_7"/>
    <protectedRange sqref="C14:C15" name="krista_tr_16091_0_4_7"/>
    <protectedRange sqref="D9:D15" name="krista_tr_205_0_4_7"/>
    <protectedRange sqref="E9:E15" name="krista_tr_17884_0_4_7"/>
    <protectedRange sqref="F9:F15" name="krista_tr_207_0_4_7"/>
    <protectedRange sqref="B9:B13" name="krista_tr_1_30_4_3_5_2"/>
    <protectedRange sqref="C9:C13" name="krista_tr_1_31_4_3_5_2"/>
  </protectedRanges>
  <mergeCells count="1">
    <mergeCell ref="A1:F1"/>
  </mergeCells>
  <pageMargins left="0.7" right="0.7" top="0.75" bottom="0.75" header="0.3" footer="0.3"/>
  <pageSetup paperSize="9"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sqref="A1:E1"/>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106" t="s">
        <v>106</v>
      </c>
      <c r="B1" s="106"/>
      <c r="C1" s="106"/>
      <c r="D1" s="106"/>
      <c r="E1" s="106"/>
    </row>
    <row r="2" spans="1:5" ht="15.6" x14ac:dyDescent="0.3">
      <c r="A2" s="12"/>
    </row>
    <row r="3" spans="1:5" x14ac:dyDescent="0.25">
      <c r="A3" s="17" t="s">
        <v>31</v>
      </c>
      <c r="B3" s="18">
        <v>0.4</v>
      </c>
    </row>
    <row r="4" spans="1:5" x14ac:dyDescent="0.25">
      <c r="A4" s="17" t="s">
        <v>32</v>
      </c>
      <c r="B4" s="18" t="s">
        <v>107</v>
      </c>
    </row>
    <row r="7" spans="1:5" ht="39.6" x14ac:dyDescent="0.25">
      <c r="A7" s="13"/>
      <c r="B7" s="21"/>
      <c r="C7" s="21" t="s">
        <v>33</v>
      </c>
      <c r="D7" s="21" t="s">
        <v>34</v>
      </c>
      <c r="E7" s="21" t="s">
        <v>35</v>
      </c>
    </row>
    <row r="8" spans="1:5" ht="93" customHeight="1" x14ac:dyDescent="0.25">
      <c r="A8" s="14" t="s">
        <v>38</v>
      </c>
      <c r="B8" s="14" t="s">
        <v>108</v>
      </c>
      <c r="C8" s="14" t="s">
        <v>105</v>
      </c>
      <c r="D8" s="14" t="s">
        <v>103</v>
      </c>
      <c r="E8" s="14" t="s">
        <v>104</v>
      </c>
    </row>
    <row r="9" spans="1:5" ht="39.6" x14ac:dyDescent="0.25">
      <c r="A9" s="15" t="s">
        <v>14</v>
      </c>
      <c r="B9" s="36">
        <v>1</v>
      </c>
      <c r="C9" s="36">
        <f t="shared" ref="C9:C14" si="0">B9</f>
        <v>1</v>
      </c>
      <c r="D9" s="36">
        <v>400</v>
      </c>
      <c r="E9" s="36">
        <f t="shared" ref="E9:E14" si="1">D9*Р1_W</f>
        <v>160</v>
      </c>
    </row>
    <row r="10" spans="1:5" x14ac:dyDescent="0.25">
      <c r="A10" s="15" t="s">
        <v>15</v>
      </c>
      <c r="B10" s="37">
        <v>1</v>
      </c>
      <c r="C10" s="37">
        <v>1</v>
      </c>
      <c r="D10" s="37">
        <v>400</v>
      </c>
      <c r="E10" s="37">
        <f t="shared" si="1"/>
        <v>160</v>
      </c>
    </row>
    <row r="11" spans="1:5" x14ac:dyDescent="0.25">
      <c r="A11" s="15" t="s">
        <v>16</v>
      </c>
      <c r="B11" s="36">
        <v>1</v>
      </c>
      <c r="C11" s="36">
        <f t="shared" si="0"/>
        <v>1</v>
      </c>
      <c r="D11" s="36">
        <v>400</v>
      </c>
      <c r="E11" s="36">
        <f t="shared" si="1"/>
        <v>160</v>
      </c>
    </row>
    <row r="12" spans="1:5" x14ac:dyDescent="0.25">
      <c r="A12" s="15" t="s">
        <v>17</v>
      </c>
      <c r="B12" s="37">
        <v>1</v>
      </c>
      <c r="C12" s="37">
        <v>1</v>
      </c>
      <c r="D12" s="37">
        <v>400</v>
      </c>
      <c r="E12" s="37">
        <f t="shared" si="1"/>
        <v>160</v>
      </c>
    </row>
    <row r="13" spans="1:5" x14ac:dyDescent="0.25">
      <c r="A13" s="15" t="s">
        <v>37</v>
      </c>
      <c r="B13" s="36">
        <v>1</v>
      </c>
      <c r="C13" s="36">
        <v>1</v>
      </c>
      <c r="D13" s="36">
        <v>400</v>
      </c>
      <c r="E13" s="36">
        <f t="shared" si="1"/>
        <v>160</v>
      </c>
    </row>
    <row r="14" spans="1:5" x14ac:dyDescent="0.25">
      <c r="A14" s="15" t="s">
        <v>18</v>
      </c>
      <c r="B14" s="36">
        <v>1</v>
      </c>
      <c r="C14" s="36">
        <f t="shared" si="0"/>
        <v>1</v>
      </c>
      <c r="D14" s="36">
        <v>400</v>
      </c>
      <c r="E14" s="36">
        <f t="shared" si="1"/>
        <v>160</v>
      </c>
    </row>
    <row r="15" spans="1:5" x14ac:dyDescent="0.25">
      <c r="A15" s="16" t="s">
        <v>36</v>
      </c>
      <c r="B15" s="39">
        <f>SUM(B9:B14)</f>
        <v>6</v>
      </c>
      <c r="C15" s="39">
        <f>SUM(C9:C14)</f>
        <v>6</v>
      </c>
      <c r="D15" s="39">
        <f>SUM(D9:D14)</f>
        <v>2400</v>
      </c>
      <c r="E15" s="39">
        <f>SUM(E9:E14)</f>
        <v>960</v>
      </c>
    </row>
    <row r="16" spans="1:5" x14ac:dyDescent="0.25">
      <c r="E16" s="74"/>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9" sqref="B9:E14"/>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106" t="s">
        <v>350</v>
      </c>
      <c r="B1" s="106"/>
      <c r="C1" s="106"/>
      <c r="D1" s="106"/>
      <c r="E1" s="106"/>
    </row>
    <row r="2" spans="1:5" ht="15.6" x14ac:dyDescent="0.3">
      <c r="A2" s="12"/>
    </row>
    <row r="3" spans="1:5" x14ac:dyDescent="0.25">
      <c r="A3" s="17" t="s">
        <v>31</v>
      </c>
      <c r="B3" s="18">
        <v>0.3</v>
      </c>
    </row>
    <row r="4" spans="1:5" x14ac:dyDescent="0.25">
      <c r="A4" s="17" t="s">
        <v>32</v>
      </c>
      <c r="B4" s="18" t="s">
        <v>346</v>
      </c>
    </row>
    <row r="7" spans="1:5" ht="39.6" x14ac:dyDescent="0.25">
      <c r="A7" s="13"/>
      <c r="B7" s="21"/>
      <c r="C7" s="21" t="s">
        <v>33</v>
      </c>
      <c r="D7" s="21" t="s">
        <v>34</v>
      </c>
      <c r="E7" s="21" t="s">
        <v>35</v>
      </c>
    </row>
    <row r="8" spans="1:5" ht="76.2" customHeight="1" x14ac:dyDescent="0.25">
      <c r="A8" s="14" t="s">
        <v>38</v>
      </c>
      <c r="B8" s="14" t="s">
        <v>351</v>
      </c>
      <c r="C8" s="14" t="s">
        <v>347</v>
      </c>
      <c r="D8" s="14" t="s">
        <v>348</v>
      </c>
      <c r="E8" s="14" t="s">
        <v>349</v>
      </c>
    </row>
    <row r="9" spans="1:5" ht="39.6" x14ac:dyDescent="0.25">
      <c r="A9" s="15" t="s">
        <v>14</v>
      </c>
      <c r="B9" s="82">
        <v>1</v>
      </c>
      <c r="C9" s="82">
        <f t="shared" ref="C9:C14" si="0">B9</f>
        <v>1</v>
      </c>
      <c r="D9" s="82">
        <v>400</v>
      </c>
      <c r="E9" s="82">
        <f t="shared" ref="E9:E14" si="1">D9*Р1_W</f>
        <v>120</v>
      </c>
    </row>
    <row r="10" spans="1:5" x14ac:dyDescent="0.25">
      <c r="A10" s="15" t="s">
        <v>15</v>
      </c>
      <c r="B10" s="117">
        <v>1</v>
      </c>
      <c r="C10" s="117">
        <v>1</v>
      </c>
      <c r="D10" s="117">
        <v>400</v>
      </c>
      <c r="E10" s="117">
        <f t="shared" si="1"/>
        <v>120</v>
      </c>
    </row>
    <row r="11" spans="1:5" x14ac:dyDescent="0.25">
      <c r="A11" s="15" t="s">
        <v>16</v>
      </c>
      <c r="B11" s="82">
        <v>1</v>
      </c>
      <c r="C11" s="82">
        <f t="shared" si="0"/>
        <v>1</v>
      </c>
      <c r="D11" s="82">
        <v>400</v>
      </c>
      <c r="E11" s="82">
        <f t="shared" si="1"/>
        <v>120</v>
      </c>
    </row>
    <row r="12" spans="1:5" x14ac:dyDescent="0.25">
      <c r="A12" s="15" t="s">
        <v>17</v>
      </c>
      <c r="B12" s="117">
        <v>1</v>
      </c>
      <c r="C12" s="117">
        <v>1</v>
      </c>
      <c r="D12" s="117">
        <v>400</v>
      </c>
      <c r="E12" s="117">
        <f t="shared" si="1"/>
        <v>120</v>
      </c>
    </row>
    <row r="13" spans="1:5" x14ac:dyDescent="0.25">
      <c r="A13" s="15" t="s">
        <v>37</v>
      </c>
      <c r="B13" s="82">
        <v>1</v>
      </c>
      <c r="C13" s="82">
        <v>1</v>
      </c>
      <c r="D13" s="82">
        <v>400</v>
      </c>
      <c r="E13" s="82">
        <f t="shared" si="1"/>
        <v>120</v>
      </c>
    </row>
    <row r="14" spans="1:5" x14ac:dyDescent="0.25">
      <c r="A14" s="15" t="s">
        <v>18</v>
      </c>
      <c r="B14" s="82">
        <v>1</v>
      </c>
      <c r="C14" s="82">
        <f t="shared" si="0"/>
        <v>1</v>
      </c>
      <c r="D14" s="82">
        <v>400</v>
      </c>
      <c r="E14" s="82">
        <f t="shared" si="1"/>
        <v>120</v>
      </c>
    </row>
    <row r="15" spans="1:5" x14ac:dyDescent="0.25">
      <c r="A15" s="16" t="s">
        <v>36</v>
      </c>
      <c r="B15" s="39">
        <f>SUM(B9:B14)</f>
        <v>6</v>
      </c>
      <c r="C15" s="39">
        <f>SUM(C9:C14)</f>
        <v>6</v>
      </c>
      <c r="D15" s="39">
        <f>SUM(D9:D14)</f>
        <v>2400</v>
      </c>
      <c r="E15" s="39">
        <f>SUM(E9:E14)</f>
        <v>720</v>
      </c>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9" sqref="A9"/>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106" t="s">
        <v>352</v>
      </c>
      <c r="B1" s="106"/>
      <c r="C1" s="106"/>
      <c r="D1" s="106"/>
      <c r="E1" s="106"/>
    </row>
    <row r="2" spans="1:5" ht="15.6" x14ac:dyDescent="0.3">
      <c r="A2" s="12"/>
    </row>
    <row r="3" spans="1:5" x14ac:dyDescent="0.25">
      <c r="A3" s="17" t="s">
        <v>31</v>
      </c>
      <c r="B3" s="18">
        <v>0.25</v>
      </c>
    </row>
    <row r="4" spans="1:5" x14ac:dyDescent="0.25">
      <c r="A4" s="17" t="s">
        <v>32</v>
      </c>
      <c r="B4" s="18" t="s">
        <v>109</v>
      </c>
    </row>
    <row r="7" spans="1:5" ht="39.6" x14ac:dyDescent="0.25">
      <c r="A7" s="13"/>
      <c r="B7" s="21"/>
      <c r="C7" s="21" t="s">
        <v>33</v>
      </c>
      <c r="D7" s="21" t="s">
        <v>34</v>
      </c>
      <c r="E7" s="21" t="s">
        <v>35</v>
      </c>
    </row>
    <row r="8" spans="1:5" ht="69.599999999999994" customHeight="1" x14ac:dyDescent="0.25">
      <c r="A8" s="14" t="s">
        <v>38</v>
      </c>
      <c r="B8" s="14" t="s">
        <v>353</v>
      </c>
      <c r="C8" s="14" t="s">
        <v>111</v>
      </c>
      <c r="D8" s="14" t="s">
        <v>110</v>
      </c>
      <c r="E8" s="14" t="s">
        <v>112</v>
      </c>
    </row>
    <row r="9" spans="1:5" ht="39.6" x14ac:dyDescent="0.25">
      <c r="A9" s="128" t="s">
        <v>14</v>
      </c>
      <c r="B9" s="82">
        <v>1</v>
      </c>
      <c r="C9" s="82">
        <f t="shared" ref="C9:C14" si="0">B9</f>
        <v>1</v>
      </c>
      <c r="D9" s="82">
        <f t="shared" ref="D9:D14" si="1">IF(C9=1,400,0)</f>
        <v>400</v>
      </c>
      <c r="E9" s="82">
        <f t="shared" ref="E9:E14" si="2">D9*Р1_W</f>
        <v>100</v>
      </c>
    </row>
    <row r="10" spans="1:5" x14ac:dyDescent="0.25">
      <c r="A10" s="15" t="s">
        <v>15</v>
      </c>
      <c r="B10" s="117">
        <v>1</v>
      </c>
      <c r="C10" s="117">
        <v>1</v>
      </c>
      <c r="D10" s="117">
        <f t="shared" si="1"/>
        <v>400</v>
      </c>
      <c r="E10" s="117">
        <f t="shared" si="2"/>
        <v>100</v>
      </c>
    </row>
    <row r="11" spans="1:5" x14ac:dyDescent="0.25">
      <c r="A11" s="15" t="s">
        <v>16</v>
      </c>
      <c r="B11" s="82">
        <v>1</v>
      </c>
      <c r="C11" s="82">
        <f t="shared" si="0"/>
        <v>1</v>
      </c>
      <c r="D11" s="82">
        <f t="shared" si="1"/>
        <v>400</v>
      </c>
      <c r="E11" s="82">
        <f t="shared" si="2"/>
        <v>100</v>
      </c>
    </row>
    <row r="12" spans="1:5" x14ac:dyDescent="0.25">
      <c r="A12" s="15" t="s">
        <v>17</v>
      </c>
      <c r="B12" s="117">
        <v>1</v>
      </c>
      <c r="C12" s="117">
        <v>1</v>
      </c>
      <c r="D12" s="117">
        <f t="shared" si="1"/>
        <v>400</v>
      </c>
      <c r="E12" s="117">
        <f t="shared" si="2"/>
        <v>100</v>
      </c>
    </row>
    <row r="13" spans="1:5" x14ac:dyDescent="0.25">
      <c r="A13" s="15" t="s">
        <v>37</v>
      </c>
      <c r="B13" s="82">
        <v>1</v>
      </c>
      <c r="C13" s="82">
        <v>1</v>
      </c>
      <c r="D13" s="82">
        <f t="shared" si="1"/>
        <v>400</v>
      </c>
      <c r="E13" s="82">
        <f t="shared" si="2"/>
        <v>100</v>
      </c>
    </row>
    <row r="14" spans="1:5" x14ac:dyDescent="0.25">
      <c r="A14" s="15" t="s">
        <v>18</v>
      </c>
      <c r="B14" s="82">
        <v>1</v>
      </c>
      <c r="C14" s="82">
        <f t="shared" si="0"/>
        <v>1</v>
      </c>
      <c r="D14" s="82">
        <f t="shared" si="1"/>
        <v>400</v>
      </c>
      <c r="E14" s="82">
        <f t="shared" si="2"/>
        <v>100</v>
      </c>
    </row>
    <row r="15" spans="1:5" x14ac:dyDescent="0.25">
      <c r="A15" s="16" t="s">
        <v>36</v>
      </c>
      <c r="B15" s="39">
        <f>SUM(B9:B14)</f>
        <v>6</v>
      </c>
      <c r="C15" s="39">
        <f>SUM(C9:C14)</f>
        <v>6</v>
      </c>
      <c r="D15" s="39">
        <f>SUM(D9:D14)</f>
        <v>2400</v>
      </c>
      <c r="E15" s="39">
        <f>SUM(E9:E14)</f>
        <v>600</v>
      </c>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10" sqref="B10:E14"/>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106" t="s">
        <v>354</v>
      </c>
      <c r="B1" s="106"/>
      <c r="C1" s="106"/>
      <c r="D1" s="106"/>
      <c r="E1" s="106"/>
    </row>
    <row r="2" spans="1:5" ht="15.6" x14ac:dyDescent="0.3">
      <c r="A2" s="12"/>
    </row>
    <row r="3" spans="1:5" x14ac:dyDescent="0.25">
      <c r="A3" s="17" t="s">
        <v>31</v>
      </c>
      <c r="B3" s="18">
        <v>0.25</v>
      </c>
    </row>
    <row r="4" spans="1:5" x14ac:dyDescent="0.25">
      <c r="A4" s="17" t="s">
        <v>32</v>
      </c>
      <c r="B4" s="18" t="s">
        <v>363</v>
      </c>
    </row>
    <row r="7" spans="1:5" ht="39.6" x14ac:dyDescent="0.25">
      <c r="A7" s="13"/>
      <c r="B7" s="21"/>
      <c r="C7" s="21" t="s">
        <v>33</v>
      </c>
      <c r="D7" s="21" t="s">
        <v>34</v>
      </c>
      <c r="E7" s="21" t="s">
        <v>35</v>
      </c>
    </row>
    <row r="8" spans="1:5" ht="69.599999999999994" customHeight="1" x14ac:dyDescent="0.25">
      <c r="A8" s="14" t="s">
        <v>38</v>
      </c>
      <c r="B8" s="14" t="s">
        <v>358</v>
      </c>
      <c r="C8" s="14" t="s">
        <v>355</v>
      </c>
      <c r="D8" s="14" t="s">
        <v>356</v>
      </c>
      <c r="E8" s="14" t="s">
        <v>357</v>
      </c>
    </row>
    <row r="9" spans="1:5" ht="39.6" x14ac:dyDescent="0.25">
      <c r="A9" s="15" t="s">
        <v>14</v>
      </c>
      <c r="B9" s="36">
        <v>1</v>
      </c>
      <c r="C9" s="36">
        <f>B9</f>
        <v>1</v>
      </c>
      <c r="D9" s="36">
        <v>400</v>
      </c>
      <c r="E9" s="36">
        <f t="shared" ref="E9:E14" si="0">D9*Р1_W</f>
        <v>100</v>
      </c>
    </row>
    <row r="10" spans="1:5" x14ac:dyDescent="0.25">
      <c r="A10" s="15" t="s">
        <v>15</v>
      </c>
      <c r="B10" s="117">
        <v>1</v>
      </c>
      <c r="C10" s="117">
        <v>1</v>
      </c>
      <c r="D10" s="117">
        <v>400</v>
      </c>
      <c r="E10" s="117">
        <f t="shared" si="0"/>
        <v>100</v>
      </c>
    </row>
    <row r="11" spans="1:5" x14ac:dyDescent="0.25">
      <c r="A11" s="15" t="s">
        <v>16</v>
      </c>
      <c r="B11" s="82">
        <v>1</v>
      </c>
      <c r="C11" s="82">
        <f>B11</f>
        <v>1</v>
      </c>
      <c r="D11" s="82">
        <v>400</v>
      </c>
      <c r="E11" s="82">
        <f t="shared" si="0"/>
        <v>100</v>
      </c>
    </row>
    <row r="12" spans="1:5" x14ac:dyDescent="0.25">
      <c r="A12" s="15" t="s">
        <v>17</v>
      </c>
      <c r="B12" s="117">
        <v>1</v>
      </c>
      <c r="C12" s="117">
        <v>1</v>
      </c>
      <c r="D12" s="117">
        <v>400</v>
      </c>
      <c r="E12" s="117">
        <f t="shared" si="0"/>
        <v>100</v>
      </c>
    </row>
    <row r="13" spans="1:5" x14ac:dyDescent="0.25">
      <c r="A13" s="15" t="s">
        <v>37</v>
      </c>
      <c r="B13" s="82">
        <v>1</v>
      </c>
      <c r="C13" s="82">
        <v>1</v>
      </c>
      <c r="D13" s="82">
        <v>400</v>
      </c>
      <c r="E13" s="82">
        <f t="shared" si="0"/>
        <v>100</v>
      </c>
    </row>
    <row r="14" spans="1:5" x14ac:dyDescent="0.25">
      <c r="A14" s="15" t="s">
        <v>18</v>
      </c>
      <c r="B14" s="82">
        <v>1</v>
      </c>
      <c r="C14" s="82">
        <v>1</v>
      </c>
      <c r="D14" s="82">
        <v>400</v>
      </c>
      <c r="E14" s="82">
        <f t="shared" si="0"/>
        <v>100</v>
      </c>
    </row>
    <row r="15" spans="1:5" x14ac:dyDescent="0.25">
      <c r="A15" s="16" t="s">
        <v>36</v>
      </c>
      <c r="B15" s="39">
        <f>SUM(B9:B14)</f>
        <v>6</v>
      </c>
      <c r="C15" s="39">
        <f>SUM(C9:C14)</f>
        <v>6</v>
      </c>
      <c r="D15" s="39">
        <f>SUM(D9:D14)</f>
        <v>2400</v>
      </c>
      <c r="E15" s="39">
        <f>SUM(E9:E14)</f>
        <v>600</v>
      </c>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9" sqref="B9:E14"/>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106" t="s">
        <v>364</v>
      </c>
      <c r="B1" s="106"/>
      <c r="C1" s="106"/>
      <c r="D1" s="106"/>
      <c r="E1" s="106"/>
    </row>
    <row r="2" spans="1:5" ht="15.6" x14ac:dyDescent="0.3">
      <c r="A2" s="12"/>
    </row>
    <row r="3" spans="1:5" x14ac:dyDescent="0.25">
      <c r="A3" s="17" t="s">
        <v>31</v>
      </c>
      <c r="B3" s="18">
        <v>0.5</v>
      </c>
    </row>
    <row r="4" spans="1:5" x14ac:dyDescent="0.25">
      <c r="A4" s="17" t="s">
        <v>32</v>
      </c>
      <c r="B4" s="18" t="s">
        <v>359</v>
      </c>
    </row>
    <row r="7" spans="1:5" ht="39.6" x14ac:dyDescent="0.25">
      <c r="A7" s="13"/>
      <c r="B7" s="21"/>
      <c r="C7" s="21" t="s">
        <v>33</v>
      </c>
      <c r="D7" s="21" t="s">
        <v>34</v>
      </c>
      <c r="E7" s="21" t="s">
        <v>35</v>
      </c>
    </row>
    <row r="8" spans="1:5" ht="69.599999999999994" customHeight="1" x14ac:dyDescent="0.25">
      <c r="A8" s="14" t="s">
        <v>38</v>
      </c>
      <c r="B8" s="14" t="s">
        <v>365</v>
      </c>
      <c r="C8" s="14" t="s">
        <v>360</v>
      </c>
      <c r="D8" s="14" t="s">
        <v>361</v>
      </c>
      <c r="E8" s="14" t="s">
        <v>362</v>
      </c>
    </row>
    <row r="9" spans="1:5" ht="39.6" x14ac:dyDescent="0.25">
      <c r="A9" s="15" t="s">
        <v>14</v>
      </c>
      <c r="B9" s="82">
        <v>1</v>
      </c>
      <c r="C9" s="82">
        <v>1</v>
      </c>
      <c r="D9" s="82">
        <v>400</v>
      </c>
      <c r="E9" s="82">
        <f t="shared" ref="E9:E14" si="0">D9*Р1_W</f>
        <v>200</v>
      </c>
    </row>
    <row r="10" spans="1:5" x14ac:dyDescent="0.25">
      <c r="A10" s="15" t="s">
        <v>15</v>
      </c>
      <c r="B10" s="117">
        <v>0</v>
      </c>
      <c r="C10" s="117">
        <v>0</v>
      </c>
      <c r="D10" s="117">
        <v>0</v>
      </c>
      <c r="E10" s="117">
        <f t="shared" si="0"/>
        <v>0</v>
      </c>
    </row>
    <row r="11" spans="1:5" x14ac:dyDescent="0.25">
      <c r="A11" s="15" t="s">
        <v>16</v>
      </c>
      <c r="B11" s="82">
        <v>1</v>
      </c>
      <c r="C11" s="82">
        <f>B11</f>
        <v>1</v>
      </c>
      <c r="D11" s="82">
        <v>400</v>
      </c>
      <c r="E11" s="82">
        <f t="shared" si="0"/>
        <v>200</v>
      </c>
    </row>
    <row r="12" spans="1:5" x14ac:dyDescent="0.25">
      <c r="A12" s="15" t="s">
        <v>17</v>
      </c>
      <c r="B12" s="117">
        <v>1</v>
      </c>
      <c r="C12" s="117">
        <v>1</v>
      </c>
      <c r="D12" s="117">
        <v>400</v>
      </c>
      <c r="E12" s="117">
        <f t="shared" si="0"/>
        <v>200</v>
      </c>
    </row>
    <row r="13" spans="1:5" x14ac:dyDescent="0.25">
      <c r="A13" s="15" t="s">
        <v>37</v>
      </c>
      <c r="B13" s="82">
        <v>1</v>
      </c>
      <c r="C13" s="82">
        <v>1</v>
      </c>
      <c r="D13" s="82">
        <v>400</v>
      </c>
      <c r="E13" s="82">
        <f t="shared" si="0"/>
        <v>200</v>
      </c>
    </row>
    <row r="14" spans="1:5" x14ac:dyDescent="0.25">
      <c r="A14" s="15" t="s">
        <v>18</v>
      </c>
      <c r="B14" s="82">
        <v>1</v>
      </c>
      <c r="C14" s="82">
        <v>1</v>
      </c>
      <c r="D14" s="82">
        <v>400</v>
      </c>
      <c r="E14" s="82">
        <f t="shared" si="0"/>
        <v>200</v>
      </c>
    </row>
    <row r="15" spans="1:5" x14ac:dyDescent="0.25">
      <c r="A15" s="16" t="s">
        <v>36</v>
      </c>
      <c r="B15" s="39">
        <f>SUM(B9:B14)</f>
        <v>5</v>
      </c>
      <c r="C15" s="39">
        <f>SUM(C9:C14)</f>
        <v>5</v>
      </c>
      <c r="D15" s="39">
        <f>SUM(D9:D14)</f>
        <v>2000</v>
      </c>
      <c r="E15" s="39">
        <f>SUM(E9:E14)</f>
        <v>1000</v>
      </c>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sqref="A1:E1"/>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30" customHeight="1" x14ac:dyDescent="0.25">
      <c r="A1" s="106" t="s">
        <v>113</v>
      </c>
      <c r="B1" s="106"/>
      <c r="C1" s="106"/>
      <c r="D1" s="106"/>
      <c r="E1" s="106"/>
    </row>
    <row r="2" spans="1:5" ht="15.6" x14ac:dyDescent="0.3">
      <c r="A2" s="12"/>
    </row>
    <row r="3" spans="1:5" x14ac:dyDescent="0.25">
      <c r="A3" s="17" t="s">
        <v>31</v>
      </c>
      <c r="B3" s="18">
        <v>0.5</v>
      </c>
    </row>
    <row r="4" spans="1:5" x14ac:dyDescent="0.25">
      <c r="A4" s="17" t="s">
        <v>32</v>
      </c>
      <c r="B4" s="18" t="s">
        <v>367</v>
      </c>
    </row>
    <row r="7" spans="1:5" ht="39.6" x14ac:dyDescent="0.25">
      <c r="A7" s="13"/>
      <c r="B7" s="21"/>
      <c r="C7" s="21" t="s">
        <v>33</v>
      </c>
      <c r="D7" s="21" t="s">
        <v>34</v>
      </c>
      <c r="E7" s="21" t="s">
        <v>35</v>
      </c>
    </row>
    <row r="8" spans="1:5" ht="167.4" customHeight="1" x14ac:dyDescent="0.25">
      <c r="A8" s="14" t="s">
        <v>38</v>
      </c>
      <c r="B8" s="14" t="s">
        <v>366</v>
      </c>
      <c r="C8" s="14" t="s">
        <v>114</v>
      </c>
      <c r="D8" s="14" t="s">
        <v>115</v>
      </c>
      <c r="E8" s="14" t="s">
        <v>116</v>
      </c>
    </row>
    <row r="9" spans="1:5" ht="39.6" x14ac:dyDescent="0.25">
      <c r="A9" s="15" t="s">
        <v>14</v>
      </c>
      <c r="B9" s="36">
        <v>1</v>
      </c>
      <c r="C9" s="36">
        <f t="shared" ref="C9:C14" si="0">B9</f>
        <v>1</v>
      </c>
      <c r="D9" s="36">
        <v>400</v>
      </c>
      <c r="E9" s="31">
        <f t="shared" ref="E9:E14" si="1">D9*Р1_W</f>
        <v>200</v>
      </c>
    </row>
    <row r="10" spans="1:5" x14ac:dyDescent="0.25">
      <c r="A10" s="15" t="s">
        <v>15</v>
      </c>
      <c r="B10" s="37">
        <v>1</v>
      </c>
      <c r="C10" s="37">
        <v>1</v>
      </c>
      <c r="D10" s="37">
        <v>400</v>
      </c>
      <c r="E10" s="38">
        <f t="shared" si="1"/>
        <v>200</v>
      </c>
    </row>
    <row r="11" spans="1:5" x14ac:dyDescent="0.25">
      <c r="A11" s="15" t="s">
        <v>16</v>
      </c>
      <c r="B11" s="36">
        <v>1</v>
      </c>
      <c r="C11" s="36">
        <f t="shared" si="0"/>
        <v>1</v>
      </c>
      <c r="D11" s="36">
        <v>400</v>
      </c>
      <c r="E11" s="31">
        <f t="shared" si="1"/>
        <v>200</v>
      </c>
    </row>
    <row r="12" spans="1:5" x14ac:dyDescent="0.25">
      <c r="A12" s="15" t="s">
        <v>17</v>
      </c>
      <c r="B12" s="37">
        <v>1</v>
      </c>
      <c r="C12" s="37">
        <v>1</v>
      </c>
      <c r="D12" s="37">
        <v>400</v>
      </c>
      <c r="E12" s="38">
        <f t="shared" si="1"/>
        <v>200</v>
      </c>
    </row>
    <row r="13" spans="1:5" x14ac:dyDescent="0.25">
      <c r="A13" s="15" t="s">
        <v>37</v>
      </c>
      <c r="B13" s="36">
        <v>1</v>
      </c>
      <c r="C13" s="36">
        <v>1</v>
      </c>
      <c r="D13" s="36">
        <v>400</v>
      </c>
      <c r="E13" s="31">
        <f t="shared" si="1"/>
        <v>200</v>
      </c>
    </row>
    <row r="14" spans="1:5" x14ac:dyDescent="0.25">
      <c r="A14" s="15" t="s">
        <v>18</v>
      </c>
      <c r="B14" s="36">
        <v>1</v>
      </c>
      <c r="C14" s="36">
        <f t="shared" si="0"/>
        <v>1</v>
      </c>
      <c r="D14" s="36">
        <v>400</v>
      </c>
      <c r="E14" s="31">
        <f t="shared" si="1"/>
        <v>200</v>
      </c>
    </row>
    <row r="15" spans="1:5" x14ac:dyDescent="0.25">
      <c r="A15" s="16" t="s">
        <v>36</v>
      </c>
      <c r="B15" s="39">
        <f>SUM(B9:B14)</f>
        <v>6</v>
      </c>
      <c r="C15" s="39">
        <f>SUM(C9:C14)</f>
        <v>6</v>
      </c>
      <c r="D15" s="39">
        <f>SUM(D9:D14)</f>
        <v>2400</v>
      </c>
      <c r="E15" s="40">
        <f>SUM(E9:E14)</f>
        <v>1200</v>
      </c>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G12" sqref="G12"/>
    </sheetView>
  </sheetViews>
  <sheetFormatPr defaultRowHeight="13.2" x14ac:dyDescent="0.25"/>
  <cols>
    <col min="1" max="1" width="29.44140625" customWidth="1"/>
    <col min="2" max="2" width="30" customWidth="1"/>
    <col min="3" max="3" width="15.6640625" customWidth="1"/>
    <col min="4" max="4" width="17.5546875" customWidth="1"/>
    <col min="5" max="5" width="15.44140625" customWidth="1"/>
  </cols>
  <sheetData>
    <row r="1" spans="1:5" ht="67.8" customHeight="1" x14ac:dyDescent="0.25">
      <c r="A1" s="106" t="s">
        <v>368</v>
      </c>
      <c r="B1" s="106"/>
      <c r="C1" s="106"/>
      <c r="D1" s="106"/>
      <c r="E1" s="106"/>
    </row>
    <row r="2" spans="1:5" ht="15.6" x14ac:dyDescent="0.3">
      <c r="A2" s="12"/>
    </row>
    <row r="3" spans="1:5" x14ac:dyDescent="0.25">
      <c r="A3" s="17" t="s">
        <v>31</v>
      </c>
      <c r="B3" s="18">
        <v>0.5</v>
      </c>
    </row>
    <row r="4" spans="1:5" x14ac:dyDescent="0.25">
      <c r="A4" s="17" t="s">
        <v>32</v>
      </c>
      <c r="B4" s="18" t="s">
        <v>370</v>
      </c>
    </row>
    <row r="7" spans="1:5" ht="39.6" x14ac:dyDescent="0.25">
      <c r="A7" s="13"/>
      <c r="B7" s="21"/>
      <c r="C7" s="21" t="s">
        <v>33</v>
      </c>
      <c r="D7" s="21" t="s">
        <v>34</v>
      </c>
      <c r="E7" s="21" t="s">
        <v>35</v>
      </c>
    </row>
    <row r="8" spans="1:5" ht="115.2" customHeight="1" x14ac:dyDescent="0.25">
      <c r="A8" s="14" t="s">
        <v>38</v>
      </c>
      <c r="B8" s="14" t="s">
        <v>369</v>
      </c>
      <c r="C8" s="14" t="s">
        <v>117</v>
      </c>
      <c r="D8" s="14" t="s">
        <v>118</v>
      </c>
      <c r="E8" s="14" t="s">
        <v>119</v>
      </c>
    </row>
    <row r="9" spans="1:5" ht="39.6" x14ac:dyDescent="0.25">
      <c r="A9" s="15" t="s">
        <v>14</v>
      </c>
      <c r="B9" s="36">
        <v>1</v>
      </c>
      <c r="C9" s="36">
        <f t="shared" ref="C9:C14" si="0">B9</f>
        <v>1</v>
      </c>
      <c r="D9" s="36">
        <v>400</v>
      </c>
      <c r="E9" s="31">
        <f t="shared" ref="E9:E14" si="1">D9*Р1_W</f>
        <v>200</v>
      </c>
    </row>
    <row r="10" spans="1:5" x14ac:dyDescent="0.25">
      <c r="A10" s="15" t="s">
        <v>15</v>
      </c>
      <c r="B10" s="37">
        <v>1</v>
      </c>
      <c r="C10" s="37">
        <v>1</v>
      </c>
      <c r="D10" s="37">
        <v>400</v>
      </c>
      <c r="E10" s="38">
        <f t="shared" si="1"/>
        <v>200</v>
      </c>
    </row>
    <row r="11" spans="1:5" x14ac:dyDescent="0.25">
      <c r="A11" s="15" t="s">
        <v>16</v>
      </c>
      <c r="B11" s="36">
        <v>1</v>
      </c>
      <c r="C11" s="36">
        <f t="shared" si="0"/>
        <v>1</v>
      </c>
      <c r="D11" s="36">
        <v>400</v>
      </c>
      <c r="E11" s="31">
        <f t="shared" si="1"/>
        <v>200</v>
      </c>
    </row>
    <row r="12" spans="1:5" x14ac:dyDescent="0.25">
      <c r="A12" s="15" t="s">
        <v>17</v>
      </c>
      <c r="B12" s="37">
        <v>1</v>
      </c>
      <c r="C12" s="37">
        <v>1</v>
      </c>
      <c r="D12" s="37">
        <v>400</v>
      </c>
      <c r="E12" s="38">
        <f t="shared" si="1"/>
        <v>200</v>
      </c>
    </row>
    <row r="13" spans="1:5" x14ac:dyDescent="0.25">
      <c r="A13" s="15" t="s">
        <v>37</v>
      </c>
      <c r="B13" s="36">
        <v>1</v>
      </c>
      <c r="C13" s="36">
        <v>1</v>
      </c>
      <c r="D13" s="36">
        <v>400</v>
      </c>
      <c r="E13" s="31">
        <f t="shared" si="1"/>
        <v>200</v>
      </c>
    </row>
    <row r="14" spans="1:5" x14ac:dyDescent="0.25">
      <c r="A14" s="15" t="s">
        <v>18</v>
      </c>
      <c r="B14" s="36">
        <v>1</v>
      </c>
      <c r="C14" s="36">
        <f t="shared" si="0"/>
        <v>1</v>
      </c>
      <c r="D14" s="36">
        <v>400</v>
      </c>
      <c r="E14" s="31">
        <f t="shared" si="1"/>
        <v>200</v>
      </c>
    </row>
    <row r="15" spans="1:5" x14ac:dyDescent="0.25">
      <c r="A15" s="16" t="s">
        <v>36</v>
      </c>
      <c r="B15" s="39">
        <f>SUM(B9:B14)</f>
        <v>6</v>
      </c>
      <c r="C15" s="39">
        <f>SUM(C9:C14)</f>
        <v>6</v>
      </c>
      <c r="D15" s="39">
        <f>SUM(D9:D14)</f>
        <v>2400</v>
      </c>
      <c r="E15" s="40">
        <f>SUM(E9:E14)</f>
        <v>1200</v>
      </c>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
  <sheetViews>
    <sheetView topLeftCell="C7" workbookViewId="0">
      <selection activeCell="L11" sqref="L11"/>
    </sheetView>
  </sheetViews>
  <sheetFormatPr defaultRowHeight="13.2" x14ac:dyDescent="0.25"/>
  <cols>
    <col min="1" max="1" width="15.88671875" customWidth="1"/>
    <col min="2" max="2" width="13.6640625" customWidth="1"/>
    <col min="3" max="4" width="13.5546875" customWidth="1"/>
    <col min="5" max="9" width="13.44140625" customWidth="1"/>
    <col min="10" max="10" width="20.5546875" customWidth="1"/>
    <col min="11" max="11" width="13.21875" customWidth="1"/>
    <col min="12" max="12" width="31.5546875" customWidth="1"/>
    <col min="13" max="13" width="13.44140625" customWidth="1"/>
    <col min="14" max="14" width="13.6640625" customWidth="1"/>
    <col min="15" max="15" width="13.44140625" customWidth="1"/>
    <col min="16" max="16" width="13.5546875" customWidth="1"/>
    <col min="17" max="17" width="13.6640625" customWidth="1"/>
    <col min="18" max="18" width="13.33203125" customWidth="1"/>
    <col min="19" max="19" width="13.88671875" customWidth="1"/>
    <col min="20" max="20" width="13.33203125" customWidth="1"/>
    <col min="21" max="22" width="13.88671875" customWidth="1"/>
    <col min="23" max="25" width="14" customWidth="1"/>
    <col min="26" max="26" width="13" customWidth="1"/>
    <col min="27" max="27" width="20.33203125" customWidth="1"/>
  </cols>
  <sheetData>
    <row r="1" spans="1:28" ht="15.6" x14ac:dyDescent="0.3">
      <c r="A1" s="12" t="s">
        <v>120</v>
      </c>
    </row>
    <row r="2" spans="1:28" ht="15.6" x14ac:dyDescent="0.3">
      <c r="A2" s="12"/>
    </row>
    <row r="4" spans="1:28" x14ac:dyDescent="0.25">
      <c r="B4" s="35" t="s">
        <v>122</v>
      </c>
      <c r="C4" s="35" t="s">
        <v>123</v>
      </c>
      <c r="D4" s="35" t="s">
        <v>235</v>
      </c>
      <c r="E4" s="35" t="s">
        <v>124</v>
      </c>
      <c r="F4" s="35" t="s">
        <v>377</v>
      </c>
      <c r="G4" s="35" t="s">
        <v>242</v>
      </c>
      <c r="H4" s="35" t="s">
        <v>243</v>
      </c>
      <c r="I4" s="35" t="s">
        <v>244</v>
      </c>
      <c r="J4" s="35" t="s">
        <v>125</v>
      </c>
      <c r="K4" s="35" t="s">
        <v>126</v>
      </c>
      <c r="L4" s="35" t="s">
        <v>127</v>
      </c>
      <c r="M4" s="35" t="s">
        <v>128</v>
      </c>
      <c r="N4" s="35" t="s">
        <v>129</v>
      </c>
      <c r="O4" s="35" t="s">
        <v>130</v>
      </c>
      <c r="P4" s="35" t="s">
        <v>131</v>
      </c>
      <c r="Q4" s="35" t="s">
        <v>132</v>
      </c>
      <c r="R4" s="35" t="s">
        <v>133</v>
      </c>
      <c r="S4" s="35" t="s">
        <v>134</v>
      </c>
      <c r="T4" s="35" t="s">
        <v>135</v>
      </c>
      <c r="U4" s="35" t="s">
        <v>136</v>
      </c>
      <c r="V4" s="35" t="s">
        <v>261</v>
      </c>
      <c r="W4" s="35" t="s">
        <v>137</v>
      </c>
      <c r="X4" s="35" t="s">
        <v>262</v>
      </c>
      <c r="Y4" s="35" t="s">
        <v>263</v>
      </c>
      <c r="Z4" s="35" t="s">
        <v>138</v>
      </c>
      <c r="AA4" s="35" t="s">
        <v>139</v>
      </c>
    </row>
    <row r="5" spans="1:28" ht="229.2" customHeight="1" x14ac:dyDescent="0.25">
      <c r="B5" s="25" t="s">
        <v>374</v>
      </c>
      <c r="C5" s="87" t="s">
        <v>141</v>
      </c>
      <c r="D5" s="25" t="s">
        <v>375</v>
      </c>
      <c r="E5" s="25" t="s">
        <v>376</v>
      </c>
      <c r="F5" s="87" t="s">
        <v>378</v>
      </c>
      <c r="G5" s="25" t="s">
        <v>202</v>
      </c>
      <c r="H5" s="87" t="s">
        <v>203</v>
      </c>
      <c r="I5" s="25" t="s">
        <v>204</v>
      </c>
      <c r="J5" s="25" t="s">
        <v>379</v>
      </c>
      <c r="K5" s="87" t="s">
        <v>380</v>
      </c>
      <c r="L5" s="25" t="s">
        <v>207</v>
      </c>
      <c r="M5" s="87" t="s">
        <v>142</v>
      </c>
      <c r="N5" s="87" t="s">
        <v>381</v>
      </c>
      <c r="O5" s="87" t="s">
        <v>143</v>
      </c>
      <c r="P5" s="87" t="s">
        <v>144</v>
      </c>
      <c r="Q5" s="87" t="s">
        <v>145</v>
      </c>
      <c r="R5" s="87" t="s">
        <v>382</v>
      </c>
      <c r="S5" s="87" t="s">
        <v>146</v>
      </c>
      <c r="T5" s="87" t="s">
        <v>147</v>
      </c>
      <c r="U5" s="87" t="s">
        <v>148</v>
      </c>
      <c r="V5" s="87" t="s">
        <v>229</v>
      </c>
      <c r="W5" s="87" t="s">
        <v>383</v>
      </c>
      <c r="X5" s="87" t="s">
        <v>384</v>
      </c>
      <c r="Y5" s="87" t="s">
        <v>385</v>
      </c>
      <c r="Z5" s="87" t="s">
        <v>149</v>
      </c>
      <c r="AA5" s="87" t="s">
        <v>386</v>
      </c>
    </row>
    <row r="6" spans="1:28" ht="37.799999999999997" customHeight="1" x14ac:dyDescent="0.25">
      <c r="A6" s="83"/>
      <c r="B6" s="91" t="s">
        <v>266</v>
      </c>
      <c r="C6" s="91" t="s">
        <v>266</v>
      </c>
      <c r="D6" s="91" t="s">
        <v>266</v>
      </c>
      <c r="E6" s="91" t="s">
        <v>266</v>
      </c>
      <c r="F6" s="91" t="s">
        <v>266</v>
      </c>
      <c r="G6" s="91" t="s">
        <v>266</v>
      </c>
      <c r="H6" s="91" t="s">
        <v>266</v>
      </c>
      <c r="I6" s="91" t="s">
        <v>266</v>
      </c>
      <c r="J6" s="91" t="s">
        <v>266</v>
      </c>
      <c r="K6" s="91" t="s">
        <v>266</v>
      </c>
      <c r="L6" s="91" t="s">
        <v>266</v>
      </c>
      <c r="M6" s="91" t="s">
        <v>266</v>
      </c>
      <c r="N6" s="91" t="s">
        <v>266</v>
      </c>
      <c r="O6" s="91" t="s">
        <v>266</v>
      </c>
      <c r="P6" s="91" t="s">
        <v>266</v>
      </c>
      <c r="Q6" s="91" t="s">
        <v>266</v>
      </c>
      <c r="R6" s="91" t="s">
        <v>266</v>
      </c>
      <c r="S6" s="91" t="s">
        <v>266</v>
      </c>
      <c r="T6" s="91" t="s">
        <v>266</v>
      </c>
      <c r="U6" s="91" t="s">
        <v>266</v>
      </c>
      <c r="V6" s="91" t="s">
        <v>266</v>
      </c>
      <c r="W6" s="91" t="s">
        <v>266</v>
      </c>
      <c r="X6" s="91" t="s">
        <v>266</v>
      </c>
      <c r="Y6" s="91" t="s">
        <v>266</v>
      </c>
      <c r="Z6" s="91" t="s">
        <v>266</v>
      </c>
      <c r="AA6" s="91" t="s">
        <v>266</v>
      </c>
    </row>
    <row r="7" spans="1:28" ht="71.400000000000006" customHeight="1" x14ac:dyDescent="0.25">
      <c r="A7" s="15" t="s">
        <v>14</v>
      </c>
      <c r="B7" s="84">
        <v>160</v>
      </c>
      <c r="C7" s="88">
        <v>120</v>
      </c>
      <c r="D7" s="84">
        <v>80</v>
      </c>
      <c r="E7" s="84">
        <v>80</v>
      </c>
      <c r="F7" s="88">
        <v>80</v>
      </c>
      <c r="G7" s="84">
        <v>60</v>
      </c>
      <c r="H7" s="88">
        <v>60</v>
      </c>
      <c r="I7" s="84">
        <v>0</v>
      </c>
      <c r="J7" s="84">
        <v>0</v>
      </c>
      <c r="K7" s="88">
        <v>0</v>
      </c>
      <c r="L7" s="84">
        <v>120</v>
      </c>
      <c r="M7" s="88">
        <v>200</v>
      </c>
      <c r="N7" s="88">
        <v>200</v>
      </c>
      <c r="O7" s="88">
        <v>80</v>
      </c>
      <c r="P7" s="88">
        <v>0</v>
      </c>
      <c r="Q7" s="88">
        <v>80</v>
      </c>
      <c r="R7" s="88">
        <v>60</v>
      </c>
      <c r="S7" s="88">
        <v>40</v>
      </c>
      <c r="T7" s="88">
        <v>0</v>
      </c>
      <c r="U7" s="88">
        <v>160</v>
      </c>
      <c r="V7" s="88">
        <v>120</v>
      </c>
      <c r="W7" s="88">
        <v>100</v>
      </c>
      <c r="X7" s="88">
        <v>100</v>
      </c>
      <c r="Y7" s="88">
        <v>200</v>
      </c>
      <c r="Z7" s="89">
        <v>200</v>
      </c>
      <c r="AA7" s="90">
        <v>200</v>
      </c>
    </row>
    <row r="8" spans="1:28" ht="28.8" customHeight="1" x14ac:dyDescent="0.25">
      <c r="A8" s="15" t="s">
        <v>15</v>
      </c>
      <c r="B8" s="84">
        <v>160</v>
      </c>
      <c r="C8" s="84">
        <v>160</v>
      </c>
      <c r="D8" s="84">
        <v>80</v>
      </c>
      <c r="E8" s="84">
        <v>0</v>
      </c>
      <c r="F8" s="103">
        <v>40</v>
      </c>
      <c r="G8" s="84">
        <v>60</v>
      </c>
      <c r="H8" s="84">
        <v>60</v>
      </c>
      <c r="I8" s="84">
        <v>0</v>
      </c>
      <c r="J8" s="84">
        <v>160</v>
      </c>
      <c r="K8" s="84">
        <v>120</v>
      </c>
      <c r="L8" s="84">
        <v>120</v>
      </c>
      <c r="M8" s="103">
        <v>100</v>
      </c>
      <c r="N8" s="103">
        <v>100</v>
      </c>
      <c r="O8" s="43" t="s">
        <v>27</v>
      </c>
      <c r="P8" s="43" t="s">
        <v>27</v>
      </c>
      <c r="Q8" s="79">
        <v>80</v>
      </c>
      <c r="R8" s="43" t="s">
        <v>27</v>
      </c>
      <c r="S8" s="43" t="s">
        <v>27</v>
      </c>
      <c r="T8" s="84">
        <v>0</v>
      </c>
      <c r="U8" s="84">
        <v>160</v>
      </c>
      <c r="V8" s="84">
        <v>120</v>
      </c>
      <c r="W8" s="84">
        <v>100</v>
      </c>
      <c r="X8" s="84">
        <v>100</v>
      </c>
      <c r="Y8" s="84">
        <v>0</v>
      </c>
      <c r="Z8" s="86">
        <v>200</v>
      </c>
      <c r="AA8" s="90">
        <v>200</v>
      </c>
    </row>
    <row r="9" spans="1:28" ht="29.4" customHeight="1" x14ac:dyDescent="0.25">
      <c r="A9" s="15" t="s">
        <v>16</v>
      </c>
      <c r="B9" s="84">
        <v>160</v>
      </c>
      <c r="C9" s="84">
        <v>160</v>
      </c>
      <c r="D9" s="84">
        <v>80</v>
      </c>
      <c r="E9" s="84">
        <v>80</v>
      </c>
      <c r="F9" s="84">
        <v>80</v>
      </c>
      <c r="G9" s="84">
        <v>60</v>
      </c>
      <c r="H9" s="84">
        <v>0</v>
      </c>
      <c r="I9" s="84">
        <v>80</v>
      </c>
      <c r="J9" s="84">
        <v>160</v>
      </c>
      <c r="K9" s="84">
        <v>0</v>
      </c>
      <c r="L9" s="84">
        <v>120</v>
      </c>
      <c r="M9" s="84">
        <v>200</v>
      </c>
      <c r="N9" s="85">
        <v>200</v>
      </c>
      <c r="O9" s="84">
        <v>80</v>
      </c>
      <c r="P9" s="84">
        <v>20</v>
      </c>
      <c r="Q9" s="85">
        <v>80</v>
      </c>
      <c r="R9" s="84">
        <v>60</v>
      </c>
      <c r="S9" s="84">
        <v>40</v>
      </c>
      <c r="T9" s="84">
        <v>0</v>
      </c>
      <c r="U9" s="84">
        <v>160</v>
      </c>
      <c r="V9" s="84">
        <v>120</v>
      </c>
      <c r="W9" s="84">
        <v>100</v>
      </c>
      <c r="X9" s="84">
        <v>100</v>
      </c>
      <c r="Y9" s="84">
        <v>200</v>
      </c>
      <c r="Z9" s="86">
        <v>200</v>
      </c>
      <c r="AA9" s="90">
        <v>200</v>
      </c>
    </row>
    <row r="10" spans="1:28" ht="29.4" customHeight="1" x14ac:dyDescent="0.25">
      <c r="A10" s="15" t="s">
        <v>17</v>
      </c>
      <c r="B10" s="84">
        <v>160</v>
      </c>
      <c r="C10" s="84">
        <v>160</v>
      </c>
      <c r="D10" s="84">
        <v>80</v>
      </c>
      <c r="E10" s="84">
        <v>80</v>
      </c>
      <c r="F10" s="103">
        <v>40</v>
      </c>
      <c r="G10" s="84">
        <v>0</v>
      </c>
      <c r="H10" s="84">
        <v>60</v>
      </c>
      <c r="I10" s="84">
        <v>80</v>
      </c>
      <c r="J10" s="84">
        <v>160</v>
      </c>
      <c r="K10" s="84">
        <v>90</v>
      </c>
      <c r="L10" s="84">
        <v>120</v>
      </c>
      <c r="M10" s="103">
        <v>100</v>
      </c>
      <c r="N10" s="103">
        <v>100</v>
      </c>
      <c r="O10" s="43" t="s">
        <v>27</v>
      </c>
      <c r="P10" s="43" t="s">
        <v>27</v>
      </c>
      <c r="Q10" s="79">
        <v>80</v>
      </c>
      <c r="R10" s="43" t="s">
        <v>27</v>
      </c>
      <c r="S10" s="43" t="s">
        <v>27</v>
      </c>
      <c r="T10" s="84">
        <v>120</v>
      </c>
      <c r="U10" s="84">
        <v>160</v>
      </c>
      <c r="V10" s="84">
        <v>120</v>
      </c>
      <c r="W10" s="84">
        <v>100</v>
      </c>
      <c r="X10" s="84">
        <v>100</v>
      </c>
      <c r="Y10" s="84">
        <v>200</v>
      </c>
      <c r="Z10" s="86">
        <v>200</v>
      </c>
      <c r="AA10" s="90">
        <v>200</v>
      </c>
    </row>
    <row r="11" spans="1:28" ht="32.4" customHeight="1" x14ac:dyDescent="0.25">
      <c r="A11" s="15" t="s">
        <v>37</v>
      </c>
      <c r="B11" s="84">
        <v>160</v>
      </c>
      <c r="C11" s="84">
        <v>160</v>
      </c>
      <c r="D11" s="84">
        <v>80</v>
      </c>
      <c r="E11" s="84">
        <v>80</v>
      </c>
      <c r="F11" s="103">
        <v>80</v>
      </c>
      <c r="G11" s="84">
        <v>0</v>
      </c>
      <c r="H11" s="84">
        <v>0</v>
      </c>
      <c r="I11" s="84">
        <v>80</v>
      </c>
      <c r="J11" s="84">
        <v>160</v>
      </c>
      <c r="K11" s="84">
        <v>120</v>
      </c>
      <c r="L11" s="84">
        <v>120</v>
      </c>
      <c r="M11" s="84">
        <v>200</v>
      </c>
      <c r="N11" s="84">
        <v>200</v>
      </c>
      <c r="O11" s="84">
        <v>80</v>
      </c>
      <c r="P11" s="84">
        <v>60</v>
      </c>
      <c r="Q11" s="84">
        <v>80</v>
      </c>
      <c r="R11" s="84">
        <v>60</v>
      </c>
      <c r="S11" s="84">
        <v>40</v>
      </c>
      <c r="T11" s="84">
        <v>120</v>
      </c>
      <c r="U11" s="84">
        <v>160</v>
      </c>
      <c r="V11" s="84">
        <v>120</v>
      </c>
      <c r="W11" s="84">
        <v>100</v>
      </c>
      <c r="X11" s="84">
        <v>100</v>
      </c>
      <c r="Y11" s="84">
        <v>200</v>
      </c>
      <c r="Z11" s="86">
        <v>200</v>
      </c>
      <c r="AA11" s="90">
        <v>200</v>
      </c>
    </row>
    <row r="12" spans="1:28" ht="33" customHeight="1" x14ac:dyDescent="0.25">
      <c r="A12" s="92" t="s">
        <v>18</v>
      </c>
      <c r="B12" s="93">
        <v>160</v>
      </c>
      <c r="C12" s="93">
        <v>160</v>
      </c>
      <c r="D12" s="93">
        <v>80</v>
      </c>
      <c r="E12" s="93">
        <v>0</v>
      </c>
      <c r="F12" s="93">
        <v>40</v>
      </c>
      <c r="G12" s="93">
        <v>60</v>
      </c>
      <c r="H12" s="93">
        <v>0</v>
      </c>
      <c r="I12" s="93">
        <v>0</v>
      </c>
      <c r="J12" s="93">
        <v>0</v>
      </c>
      <c r="K12" s="93">
        <v>60</v>
      </c>
      <c r="L12" s="93">
        <v>120</v>
      </c>
      <c r="M12" s="93">
        <v>200</v>
      </c>
      <c r="N12" s="93">
        <v>200</v>
      </c>
      <c r="O12" s="93">
        <v>80</v>
      </c>
      <c r="P12" s="93">
        <v>0</v>
      </c>
      <c r="Q12" s="93">
        <v>80</v>
      </c>
      <c r="R12" s="93">
        <v>60</v>
      </c>
      <c r="S12" s="93">
        <v>40</v>
      </c>
      <c r="T12" s="93">
        <v>120</v>
      </c>
      <c r="U12" s="93">
        <v>160</v>
      </c>
      <c r="V12" s="93">
        <v>120</v>
      </c>
      <c r="W12" s="93">
        <v>100</v>
      </c>
      <c r="X12" s="93">
        <v>100</v>
      </c>
      <c r="Y12" s="93">
        <v>200</v>
      </c>
      <c r="Z12" s="94">
        <v>200</v>
      </c>
      <c r="AA12" s="95">
        <v>200</v>
      </c>
    </row>
    <row r="13" spans="1:28" x14ac:dyDescent="0.25">
      <c r="A13" s="96" t="s">
        <v>387</v>
      </c>
      <c r="B13" s="97">
        <f t="shared" ref="B13:N13" si="0">SUM(B7:B12)</f>
        <v>960</v>
      </c>
      <c r="C13" s="97">
        <f t="shared" si="0"/>
        <v>920</v>
      </c>
      <c r="D13" s="97">
        <f t="shared" si="0"/>
        <v>480</v>
      </c>
      <c r="E13" s="97">
        <f t="shared" si="0"/>
        <v>320</v>
      </c>
      <c r="F13" s="97">
        <f t="shared" si="0"/>
        <v>360</v>
      </c>
      <c r="G13" s="97">
        <f t="shared" si="0"/>
        <v>240</v>
      </c>
      <c r="H13" s="97">
        <f t="shared" si="0"/>
        <v>180</v>
      </c>
      <c r="I13" s="97">
        <f t="shared" si="0"/>
        <v>240</v>
      </c>
      <c r="J13" s="97">
        <f t="shared" si="0"/>
        <v>640</v>
      </c>
      <c r="K13" s="97">
        <f t="shared" si="0"/>
        <v>390</v>
      </c>
      <c r="L13" s="97">
        <f t="shared" si="0"/>
        <v>720</v>
      </c>
      <c r="M13" s="97">
        <f t="shared" si="0"/>
        <v>1000</v>
      </c>
      <c r="N13" s="97">
        <f t="shared" si="0"/>
        <v>1000</v>
      </c>
      <c r="O13" s="97">
        <v>320</v>
      </c>
      <c r="P13" s="97">
        <v>80</v>
      </c>
      <c r="Q13" s="97">
        <f>SUM(Q7:Q12)</f>
        <v>480</v>
      </c>
      <c r="R13" s="98">
        <v>240</v>
      </c>
      <c r="S13" s="98">
        <v>160</v>
      </c>
      <c r="T13" s="97">
        <f t="shared" ref="T13:AA13" si="1">SUM(T7:T12)</f>
        <v>360</v>
      </c>
      <c r="U13" s="97">
        <f t="shared" si="1"/>
        <v>960</v>
      </c>
      <c r="V13" s="97">
        <f t="shared" si="1"/>
        <v>720</v>
      </c>
      <c r="W13" s="97">
        <f t="shared" si="1"/>
        <v>600</v>
      </c>
      <c r="X13" s="97">
        <f t="shared" si="1"/>
        <v>600</v>
      </c>
      <c r="Y13" s="97">
        <f t="shared" si="1"/>
        <v>1000</v>
      </c>
      <c r="Z13" s="97">
        <f t="shared" si="1"/>
        <v>1200</v>
      </c>
      <c r="AA13" s="97">
        <f t="shared" si="1"/>
        <v>1200</v>
      </c>
      <c r="AB13" s="74">
        <f>SUM(B13:AA13)</f>
        <v>15370</v>
      </c>
    </row>
  </sheetData>
  <protectedRanges>
    <protectedRange sqref="O8" name="krista_tr_1_22_4_3_1_1"/>
    <protectedRange sqref="P8" name="krista_tr_1_22_4_3_1_2"/>
    <protectedRange sqref="Q8" name="krista_tr_1_22_4_3_1_3"/>
    <protectedRange sqref="R8" name="krista_tr_1_22_4_3_1_4"/>
    <protectedRange sqref="S8" name="krista_tr_1_22_4_3_1_6"/>
    <protectedRange sqref="O10" name="krista_tr_1_22_4_3_1_7"/>
    <protectedRange sqref="P10" name="krista_tr_1_22_4_3_1_8"/>
    <protectedRange sqref="Q10" name="krista_tr_1_22_4_3_1_9"/>
    <protectedRange sqref="R10" name="krista_tr_1_22_4_3_1_10"/>
    <protectedRange sqref="S10" name="krista_tr_1_22_4_3_1_11"/>
  </protectedRanges>
  <pageMargins left="0.25" right="0.25" top="0.75" bottom="0.75" header="0.3" footer="0.3"/>
  <pageSetup paperSize="9" scale="92" fitToWidth="0" orientation="landscape"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
  <sheetViews>
    <sheetView topLeftCell="P7" workbookViewId="0">
      <selection activeCell="J2" sqref="J2"/>
    </sheetView>
  </sheetViews>
  <sheetFormatPr defaultRowHeight="13.2" x14ac:dyDescent="0.25"/>
  <cols>
    <col min="1" max="1" width="15.88671875" customWidth="1"/>
    <col min="2" max="2" width="13.6640625" customWidth="1"/>
    <col min="3" max="3" width="13.5546875" customWidth="1"/>
    <col min="4" max="4" width="13.44140625" customWidth="1"/>
    <col min="5" max="5" width="19" customWidth="1"/>
    <col min="6" max="6" width="13.21875" customWidth="1"/>
    <col min="7" max="7" width="12.77734375" customWidth="1"/>
    <col min="8" max="8" width="13.44140625" customWidth="1"/>
    <col min="9" max="9" width="13.6640625" customWidth="1"/>
    <col min="10" max="10" width="13.5546875" customWidth="1"/>
    <col min="11" max="11" width="13.44140625" customWidth="1"/>
    <col min="12" max="12" width="13.5546875" customWidth="1"/>
    <col min="13" max="13" width="13.6640625" customWidth="1"/>
    <col min="14" max="14" width="17.6640625" customWidth="1"/>
    <col min="15" max="15" width="14.109375" customWidth="1"/>
    <col min="16" max="16" width="13.33203125" customWidth="1"/>
    <col min="17" max="17" width="13.88671875" customWidth="1"/>
    <col min="18" max="18" width="14" customWidth="1"/>
    <col min="19" max="19" width="13" customWidth="1"/>
    <col min="20" max="27" width="13.5546875" customWidth="1"/>
    <col min="28" max="28" width="19.5546875" customWidth="1"/>
  </cols>
  <sheetData>
    <row r="1" spans="1:28" ht="15.6" x14ac:dyDescent="0.3">
      <c r="A1" s="12" t="s">
        <v>152</v>
      </c>
    </row>
    <row r="2" spans="1:28" ht="15.6" x14ac:dyDescent="0.3">
      <c r="A2" s="12"/>
    </row>
    <row r="4" spans="1:28" x14ac:dyDescent="0.25">
      <c r="A4" s="115"/>
      <c r="B4" s="35" t="str">
        <f>'Значения индикаторов'!B4</f>
        <v>Р1.1</v>
      </c>
      <c r="C4" s="35" t="str">
        <f>'Значения индикаторов'!C4</f>
        <v>Р1.2</v>
      </c>
      <c r="D4" s="35" t="str">
        <f>'Значения индикаторов'!D4</f>
        <v>Р1.3</v>
      </c>
      <c r="E4" s="35" t="str">
        <f>'Значения индикаторов'!E4</f>
        <v>Р2.1</v>
      </c>
      <c r="F4" s="35" t="str">
        <f>'Значения индикаторов'!F4</f>
        <v>Р2.2</v>
      </c>
      <c r="G4" s="35" t="str">
        <f>'Значения индикаторов'!G4</f>
        <v>Р2.3</v>
      </c>
      <c r="H4" s="35" t="str">
        <f>'Значения индикаторов'!H4</f>
        <v>Р2.4</v>
      </c>
      <c r="I4" s="35" t="str">
        <f>'Значения индикаторов'!I4</f>
        <v>Р2.5</v>
      </c>
      <c r="J4" s="35" t="str">
        <f>'Значения индикаторов'!J4</f>
        <v>Р3.1</v>
      </c>
      <c r="K4" s="35" t="str">
        <f>'Значения индикаторов'!K4</f>
        <v>Р3.2</v>
      </c>
      <c r="L4" s="35" t="str">
        <f>'Значения индикаторов'!L4</f>
        <v>Р3.3</v>
      </c>
      <c r="M4" s="35" t="str">
        <f>'Значения индикаторов'!M4</f>
        <v>Р4.1</v>
      </c>
      <c r="N4" s="35" t="str">
        <f>'Значения индикаторов'!N4</f>
        <v>Р4.2</v>
      </c>
      <c r="O4" s="35" t="str">
        <f>'Значения индикаторов'!O4</f>
        <v>Р5.1</v>
      </c>
      <c r="P4" s="35" t="str">
        <f>'Значения индикаторов'!P4</f>
        <v>Р5.2</v>
      </c>
      <c r="Q4" s="35" t="str">
        <f>'Значения индикаторов'!Q4</f>
        <v>Р5.3</v>
      </c>
      <c r="R4" s="35" t="str">
        <f>'Значения индикаторов'!R4</f>
        <v>Р5.4</v>
      </c>
      <c r="S4" s="35" t="str">
        <f>'Значения индикаторов'!S4</f>
        <v>Р5.5</v>
      </c>
      <c r="T4" s="35" t="str">
        <f>'Значения индикаторов'!T4</f>
        <v>Р6.1</v>
      </c>
      <c r="U4" s="35" t="s">
        <v>136</v>
      </c>
      <c r="V4" s="35" t="s">
        <v>261</v>
      </c>
      <c r="W4" s="35" t="s">
        <v>137</v>
      </c>
      <c r="X4" s="35" t="s">
        <v>262</v>
      </c>
      <c r="Y4" s="35" t="s">
        <v>263</v>
      </c>
      <c r="Z4" s="35" t="s">
        <v>138</v>
      </c>
      <c r="AA4" s="35" t="s">
        <v>139</v>
      </c>
      <c r="AB4" s="35" t="s">
        <v>150</v>
      </c>
    </row>
    <row r="5" spans="1:28" ht="255" customHeight="1" x14ac:dyDescent="0.25">
      <c r="A5" s="115"/>
      <c r="B5" s="25" t="s">
        <v>374</v>
      </c>
      <c r="C5" s="87" t="s">
        <v>141</v>
      </c>
      <c r="D5" s="25" t="s">
        <v>375</v>
      </c>
      <c r="E5" s="25" t="s">
        <v>376</v>
      </c>
      <c r="F5" s="87" t="s">
        <v>378</v>
      </c>
      <c r="G5" s="25" t="s">
        <v>202</v>
      </c>
      <c r="H5" s="87" t="s">
        <v>203</v>
      </c>
      <c r="I5" s="25" t="s">
        <v>204</v>
      </c>
      <c r="J5" s="25" t="s">
        <v>379</v>
      </c>
      <c r="K5" s="87" t="s">
        <v>380</v>
      </c>
      <c r="L5" s="25" t="s">
        <v>207</v>
      </c>
      <c r="M5" s="87" t="s">
        <v>142</v>
      </c>
      <c r="N5" s="87" t="s">
        <v>381</v>
      </c>
      <c r="O5" s="87" t="s">
        <v>143</v>
      </c>
      <c r="P5" s="87" t="s">
        <v>144</v>
      </c>
      <c r="Q5" s="87" t="s">
        <v>145</v>
      </c>
      <c r="R5" s="87" t="s">
        <v>382</v>
      </c>
      <c r="S5" s="87" t="s">
        <v>146</v>
      </c>
      <c r="T5" s="87" t="s">
        <v>147</v>
      </c>
      <c r="U5" s="87" t="s">
        <v>148</v>
      </c>
      <c r="V5" s="87" t="s">
        <v>229</v>
      </c>
      <c r="W5" s="87" t="s">
        <v>383</v>
      </c>
      <c r="X5" s="87" t="s">
        <v>384</v>
      </c>
      <c r="Y5" s="87" t="s">
        <v>385</v>
      </c>
      <c r="Z5" s="87" t="s">
        <v>149</v>
      </c>
      <c r="AA5" s="87" t="s">
        <v>386</v>
      </c>
      <c r="AB5" s="25"/>
    </row>
    <row r="6" spans="1:28" ht="26.4" x14ac:dyDescent="0.25">
      <c r="A6" s="116"/>
      <c r="B6" s="34" t="s">
        <v>151</v>
      </c>
      <c r="C6" s="34" t="s">
        <v>151</v>
      </c>
      <c r="D6" s="34" t="s">
        <v>151</v>
      </c>
      <c r="E6" s="34" t="s">
        <v>151</v>
      </c>
      <c r="F6" s="34" t="s">
        <v>151</v>
      </c>
      <c r="G6" s="34" t="s">
        <v>151</v>
      </c>
      <c r="H6" s="34" t="s">
        <v>151</v>
      </c>
      <c r="I6" s="34" t="s">
        <v>151</v>
      </c>
      <c r="J6" s="34" t="s">
        <v>151</v>
      </c>
      <c r="K6" s="34" t="s">
        <v>151</v>
      </c>
      <c r="L6" s="34" t="s">
        <v>151</v>
      </c>
      <c r="M6" s="34" t="s">
        <v>151</v>
      </c>
      <c r="N6" s="34" t="s">
        <v>151</v>
      </c>
      <c r="O6" s="34" t="s">
        <v>151</v>
      </c>
      <c r="P6" s="34" t="s">
        <v>151</v>
      </c>
      <c r="Q6" s="34" t="s">
        <v>151</v>
      </c>
      <c r="R6" s="34" t="s">
        <v>151</v>
      </c>
      <c r="S6" s="34" t="s">
        <v>151</v>
      </c>
      <c r="T6" s="34" t="s">
        <v>151</v>
      </c>
      <c r="U6" s="34" t="s">
        <v>151</v>
      </c>
      <c r="V6" s="34" t="s">
        <v>151</v>
      </c>
      <c r="W6" s="34" t="s">
        <v>151</v>
      </c>
      <c r="X6" s="34" t="s">
        <v>151</v>
      </c>
      <c r="Y6" s="34" t="s">
        <v>151</v>
      </c>
      <c r="Z6" s="34" t="s">
        <v>151</v>
      </c>
      <c r="AA6" s="34" t="s">
        <v>151</v>
      </c>
      <c r="AB6" s="34" t="s">
        <v>151</v>
      </c>
    </row>
    <row r="7" spans="1:28" ht="71.400000000000006" customHeight="1" x14ac:dyDescent="0.25">
      <c r="A7" s="15" t="s">
        <v>14</v>
      </c>
      <c r="B7" s="33">
        <v>24</v>
      </c>
      <c r="C7" s="33">
        <v>18</v>
      </c>
      <c r="D7" s="33">
        <v>12</v>
      </c>
      <c r="E7" s="33">
        <v>12</v>
      </c>
      <c r="F7" s="33">
        <v>12</v>
      </c>
      <c r="G7" s="33">
        <v>9</v>
      </c>
      <c r="H7" s="33">
        <v>9</v>
      </c>
      <c r="I7" s="33">
        <v>0</v>
      </c>
      <c r="J7" s="33">
        <v>0</v>
      </c>
      <c r="K7" s="101">
        <v>0</v>
      </c>
      <c r="L7" s="101">
        <v>18</v>
      </c>
      <c r="M7" s="33">
        <v>30</v>
      </c>
      <c r="N7" s="33">
        <v>30</v>
      </c>
      <c r="O7" s="33">
        <v>12</v>
      </c>
      <c r="P7" s="33">
        <v>0</v>
      </c>
      <c r="Q7" s="33">
        <v>12</v>
      </c>
      <c r="R7" s="33">
        <v>9</v>
      </c>
      <c r="S7" s="33">
        <v>6</v>
      </c>
      <c r="T7" s="33">
        <v>0</v>
      </c>
      <c r="U7" s="33">
        <v>16</v>
      </c>
      <c r="V7" s="33">
        <v>12</v>
      </c>
      <c r="W7" s="33">
        <v>10</v>
      </c>
      <c r="X7" s="33">
        <v>10</v>
      </c>
      <c r="Y7" s="33">
        <v>20</v>
      </c>
      <c r="Z7" s="33">
        <v>10</v>
      </c>
      <c r="AA7" s="33">
        <v>10</v>
      </c>
      <c r="AB7" s="33">
        <f t="shared" ref="AB7:AB13" si="0">SUM(B7:AA7)</f>
        <v>301</v>
      </c>
    </row>
    <row r="8" spans="1:28" ht="28.8" customHeight="1" x14ac:dyDescent="0.25">
      <c r="A8" s="15" t="s">
        <v>15</v>
      </c>
      <c r="B8" s="33">
        <v>24</v>
      </c>
      <c r="C8" s="33">
        <v>24</v>
      </c>
      <c r="D8" s="33">
        <v>12</v>
      </c>
      <c r="E8" s="33">
        <v>0</v>
      </c>
      <c r="F8" s="104">
        <v>6</v>
      </c>
      <c r="G8" s="33">
        <v>9</v>
      </c>
      <c r="H8" s="33">
        <v>9</v>
      </c>
      <c r="I8" s="101">
        <v>0</v>
      </c>
      <c r="J8" s="33">
        <v>24</v>
      </c>
      <c r="K8" s="101">
        <v>18</v>
      </c>
      <c r="L8" s="101">
        <v>18</v>
      </c>
      <c r="M8" s="104">
        <v>15</v>
      </c>
      <c r="N8" s="104">
        <v>15</v>
      </c>
      <c r="O8" s="43" t="s">
        <v>27</v>
      </c>
      <c r="P8" s="43" t="s">
        <v>27</v>
      </c>
      <c r="Q8" s="33">
        <v>12</v>
      </c>
      <c r="R8" s="43" t="s">
        <v>27</v>
      </c>
      <c r="S8" s="43" t="s">
        <v>27</v>
      </c>
      <c r="T8" s="33">
        <v>0</v>
      </c>
      <c r="U8" s="33">
        <v>16</v>
      </c>
      <c r="V8" s="33">
        <v>12</v>
      </c>
      <c r="W8" s="33">
        <v>10</v>
      </c>
      <c r="X8" s="33">
        <v>10</v>
      </c>
      <c r="Y8" s="33">
        <v>0</v>
      </c>
      <c r="Z8" s="33">
        <v>10</v>
      </c>
      <c r="AA8" s="33">
        <v>10</v>
      </c>
      <c r="AB8" s="33">
        <f t="shared" si="0"/>
        <v>254</v>
      </c>
    </row>
    <row r="9" spans="1:28" ht="29.4" customHeight="1" x14ac:dyDescent="0.25">
      <c r="A9" s="15" t="s">
        <v>16</v>
      </c>
      <c r="B9" s="33">
        <v>24</v>
      </c>
      <c r="C9" s="33">
        <v>24</v>
      </c>
      <c r="D9" s="33">
        <v>12</v>
      </c>
      <c r="E9" s="33">
        <v>12</v>
      </c>
      <c r="F9" s="33">
        <v>12</v>
      </c>
      <c r="G9" s="33">
        <v>9</v>
      </c>
      <c r="H9" s="33">
        <v>0</v>
      </c>
      <c r="I9" s="101">
        <v>12</v>
      </c>
      <c r="J9" s="33">
        <v>24</v>
      </c>
      <c r="K9" s="101">
        <v>0</v>
      </c>
      <c r="L9" s="101">
        <v>18</v>
      </c>
      <c r="M9" s="101">
        <v>30</v>
      </c>
      <c r="N9" s="101">
        <v>30</v>
      </c>
      <c r="O9" s="33">
        <v>12</v>
      </c>
      <c r="P9" s="33">
        <v>3</v>
      </c>
      <c r="Q9" s="33">
        <v>12</v>
      </c>
      <c r="R9" s="33">
        <v>9</v>
      </c>
      <c r="S9" s="33">
        <v>6</v>
      </c>
      <c r="T9" s="33">
        <v>0</v>
      </c>
      <c r="U9" s="33">
        <v>16</v>
      </c>
      <c r="V9" s="33">
        <v>12</v>
      </c>
      <c r="W9" s="33">
        <v>10</v>
      </c>
      <c r="X9" s="33">
        <v>10</v>
      </c>
      <c r="Y9" s="33">
        <v>20</v>
      </c>
      <c r="Z9" s="33">
        <v>10</v>
      </c>
      <c r="AA9" s="33">
        <v>10</v>
      </c>
      <c r="AB9" s="33">
        <f t="shared" si="0"/>
        <v>337</v>
      </c>
    </row>
    <row r="10" spans="1:28" ht="29.4" customHeight="1" x14ac:dyDescent="0.25">
      <c r="A10" s="15" t="s">
        <v>17</v>
      </c>
      <c r="B10" s="33">
        <v>24</v>
      </c>
      <c r="C10" s="33">
        <v>24</v>
      </c>
      <c r="D10" s="33">
        <v>12</v>
      </c>
      <c r="E10" s="33">
        <v>12</v>
      </c>
      <c r="F10" s="104">
        <v>6</v>
      </c>
      <c r="G10" s="33">
        <v>0</v>
      </c>
      <c r="H10" s="33">
        <v>9</v>
      </c>
      <c r="I10" s="101">
        <v>12</v>
      </c>
      <c r="J10" s="33">
        <v>24</v>
      </c>
      <c r="K10" s="101">
        <v>13.5</v>
      </c>
      <c r="L10" s="101">
        <v>18</v>
      </c>
      <c r="M10" s="104">
        <v>15</v>
      </c>
      <c r="N10" s="104">
        <v>15</v>
      </c>
      <c r="O10" s="43" t="s">
        <v>27</v>
      </c>
      <c r="P10" s="43" t="s">
        <v>27</v>
      </c>
      <c r="Q10" s="33">
        <v>12</v>
      </c>
      <c r="R10" s="43" t="s">
        <v>27</v>
      </c>
      <c r="S10" s="43" t="s">
        <v>27</v>
      </c>
      <c r="T10" s="33">
        <v>12</v>
      </c>
      <c r="U10" s="33">
        <v>16</v>
      </c>
      <c r="V10" s="33">
        <v>12</v>
      </c>
      <c r="W10" s="33">
        <v>10</v>
      </c>
      <c r="X10" s="33">
        <v>10</v>
      </c>
      <c r="Y10" s="33">
        <v>20</v>
      </c>
      <c r="Z10" s="33">
        <v>10</v>
      </c>
      <c r="AA10" s="33">
        <v>10</v>
      </c>
      <c r="AB10" s="33">
        <f t="shared" si="0"/>
        <v>296.5</v>
      </c>
    </row>
    <row r="11" spans="1:28" ht="32.4" customHeight="1" x14ac:dyDescent="0.25">
      <c r="A11" s="15" t="s">
        <v>37</v>
      </c>
      <c r="B11" s="33">
        <v>24</v>
      </c>
      <c r="C11" s="33">
        <v>24</v>
      </c>
      <c r="D11" s="33">
        <v>12</v>
      </c>
      <c r="E11" s="33">
        <v>12</v>
      </c>
      <c r="F11" s="104">
        <v>12</v>
      </c>
      <c r="G11" s="33">
        <v>0</v>
      </c>
      <c r="H11" s="33">
        <v>0</v>
      </c>
      <c r="I11" s="33">
        <v>12</v>
      </c>
      <c r="J11" s="33">
        <v>24</v>
      </c>
      <c r="K11" s="33">
        <v>18</v>
      </c>
      <c r="L11" s="33">
        <v>18</v>
      </c>
      <c r="M11" s="33">
        <v>30</v>
      </c>
      <c r="N11" s="33">
        <v>30</v>
      </c>
      <c r="O11" s="33">
        <v>12</v>
      </c>
      <c r="P11" s="33">
        <v>9</v>
      </c>
      <c r="Q11" s="33">
        <v>12</v>
      </c>
      <c r="R11" s="33">
        <v>9</v>
      </c>
      <c r="S11" s="33">
        <v>6</v>
      </c>
      <c r="T11" s="33">
        <v>12</v>
      </c>
      <c r="U11" s="33">
        <v>16</v>
      </c>
      <c r="V11" s="33">
        <v>12</v>
      </c>
      <c r="W11" s="33">
        <v>10</v>
      </c>
      <c r="X11" s="33">
        <v>10</v>
      </c>
      <c r="Y11" s="33">
        <v>20</v>
      </c>
      <c r="Z11" s="33">
        <v>10</v>
      </c>
      <c r="AA11" s="33">
        <v>10</v>
      </c>
      <c r="AB11" s="33">
        <f t="shared" si="0"/>
        <v>364</v>
      </c>
    </row>
    <row r="12" spans="1:28" ht="33" customHeight="1" x14ac:dyDescent="0.25">
      <c r="A12" s="92" t="s">
        <v>18</v>
      </c>
      <c r="B12" s="99">
        <v>24</v>
      </c>
      <c r="C12" s="99">
        <v>24</v>
      </c>
      <c r="D12" s="99">
        <v>12</v>
      </c>
      <c r="E12" s="99">
        <v>0</v>
      </c>
      <c r="F12" s="99">
        <v>6</v>
      </c>
      <c r="G12" s="99">
        <v>9</v>
      </c>
      <c r="H12" s="99">
        <v>0</v>
      </c>
      <c r="I12" s="99">
        <v>0</v>
      </c>
      <c r="J12" s="99">
        <v>0</v>
      </c>
      <c r="K12" s="99">
        <v>9</v>
      </c>
      <c r="L12" s="99">
        <v>18</v>
      </c>
      <c r="M12" s="99">
        <v>30</v>
      </c>
      <c r="N12" s="99">
        <v>30</v>
      </c>
      <c r="O12" s="99">
        <v>12</v>
      </c>
      <c r="P12" s="99">
        <v>0</v>
      </c>
      <c r="Q12" s="99">
        <v>12</v>
      </c>
      <c r="R12" s="99">
        <v>9</v>
      </c>
      <c r="S12" s="99">
        <v>6</v>
      </c>
      <c r="T12" s="99">
        <v>12</v>
      </c>
      <c r="U12" s="99">
        <v>16</v>
      </c>
      <c r="V12" s="99">
        <v>12</v>
      </c>
      <c r="W12" s="99">
        <v>10</v>
      </c>
      <c r="X12" s="99">
        <v>10</v>
      </c>
      <c r="Y12" s="99">
        <v>20</v>
      </c>
      <c r="Z12" s="99">
        <v>10</v>
      </c>
      <c r="AA12" s="99">
        <v>10</v>
      </c>
      <c r="AB12" s="99">
        <f t="shared" si="0"/>
        <v>301</v>
      </c>
    </row>
    <row r="13" spans="1:28" x14ac:dyDescent="0.25">
      <c r="A13" s="100"/>
      <c r="B13" s="102">
        <f t="shared" ref="B13:AA13" si="1">SUM(B7:B12)</f>
        <v>144</v>
      </c>
      <c r="C13" s="102">
        <f t="shared" si="1"/>
        <v>138</v>
      </c>
      <c r="D13" s="102">
        <f t="shared" si="1"/>
        <v>72</v>
      </c>
      <c r="E13" s="102">
        <f t="shared" si="1"/>
        <v>48</v>
      </c>
      <c r="F13" s="102">
        <f t="shared" si="1"/>
        <v>54</v>
      </c>
      <c r="G13" s="102">
        <f t="shared" si="1"/>
        <v>36</v>
      </c>
      <c r="H13" s="102">
        <f t="shared" si="1"/>
        <v>27</v>
      </c>
      <c r="I13" s="102">
        <f t="shared" si="1"/>
        <v>36</v>
      </c>
      <c r="J13" s="102">
        <f t="shared" si="1"/>
        <v>96</v>
      </c>
      <c r="K13" s="102">
        <f t="shared" si="1"/>
        <v>58.5</v>
      </c>
      <c r="L13" s="102">
        <f t="shared" si="1"/>
        <v>108</v>
      </c>
      <c r="M13" s="102">
        <f t="shared" si="1"/>
        <v>150</v>
      </c>
      <c r="N13" s="102">
        <f t="shared" si="1"/>
        <v>150</v>
      </c>
      <c r="O13" s="102">
        <f t="shared" si="1"/>
        <v>48</v>
      </c>
      <c r="P13" s="102">
        <f t="shared" si="1"/>
        <v>12</v>
      </c>
      <c r="Q13" s="102">
        <f t="shared" si="1"/>
        <v>72</v>
      </c>
      <c r="R13" s="102">
        <f t="shared" si="1"/>
        <v>36</v>
      </c>
      <c r="S13" s="102">
        <f t="shared" si="1"/>
        <v>24</v>
      </c>
      <c r="T13" s="102">
        <f t="shared" si="1"/>
        <v>36</v>
      </c>
      <c r="U13" s="102">
        <f t="shared" si="1"/>
        <v>96</v>
      </c>
      <c r="V13" s="102">
        <f t="shared" si="1"/>
        <v>72</v>
      </c>
      <c r="W13" s="102">
        <f t="shared" si="1"/>
        <v>60</v>
      </c>
      <c r="X13" s="102">
        <f t="shared" si="1"/>
        <v>60</v>
      </c>
      <c r="Y13" s="102">
        <f t="shared" si="1"/>
        <v>100</v>
      </c>
      <c r="Z13" s="102">
        <f t="shared" si="1"/>
        <v>60</v>
      </c>
      <c r="AA13" s="102">
        <f t="shared" si="1"/>
        <v>60</v>
      </c>
      <c r="AB13" s="102">
        <f t="shared" si="0"/>
        <v>1853.5</v>
      </c>
    </row>
  </sheetData>
  <protectedRanges>
    <protectedRange sqref="O10" name="krista_tr_1_22_4_3_1_2"/>
    <protectedRange sqref="O8" name="krista_tr_1_22_4_3_1_2_1"/>
    <protectedRange sqref="P8" name="krista_tr_1_22_4_3_1_2_2"/>
    <protectedRange sqref="P10" name="krista_tr_1_22_4_3_1_2_3"/>
    <protectedRange sqref="R8" name="krista_tr_1_22_4_3_1_2_4"/>
    <protectedRange sqref="S8" name="krista_tr_1_22_4_3_1_2_5"/>
    <protectedRange sqref="R10" name="krista_tr_1_22_4_3_1_2_7"/>
    <protectedRange sqref="S10" name="krista_tr_1_22_4_3_1_2_8"/>
  </protectedRanges>
  <mergeCells count="1">
    <mergeCell ref="A4:A6"/>
  </mergeCells>
  <pageMargins left="0.25" right="0.25" top="0.75" bottom="0.75" header="0.3" footer="0.3"/>
  <pageSetup paperSize="9" scale="90" fitToWidth="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sqref="A1:F1"/>
    </sheetView>
  </sheetViews>
  <sheetFormatPr defaultRowHeight="13.2" x14ac:dyDescent="0.25"/>
  <cols>
    <col min="1" max="1" width="17.109375" customWidth="1"/>
    <col min="2" max="2" width="27.77734375" customWidth="1"/>
    <col min="3" max="3" width="33.21875" customWidth="1"/>
    <col min="4" max="4" width="14.21875" customWidth="1"/>
    <col min="5" max="6" width="16.6640625" customWidth="1"/>
  </cols>
  <sheetData>
    <row r="1" spans="1:6" ht="30.6" customHeight="1" x14ac:dyDescent="0.25">
      <c r="A1" s="106" t="s">
        <v>140</v>
      </c>
      <c r="B1" s="106"/>
      <c r="C1" s="106"/>
      <c r="D1" s="106"/>
      <c r="E1" s="106"/>
      <c r="F1" s="106"/>
    </row>
    <row r="2" spans="1:6" ht="15.6" x14ac:dyDescent="0.3">
      <c r="A2" s="12"/>
    </row>
    <row r="3" spans="1:6" x14ac:dyDescent="0.25">
      <c r="A3" s="17" t="s">
        <v>31</v>
      </c>
      <c r="B3" s="18">
        <v>0.4</v>
      </c>
      <c r="C3" s="19"/>
    </row>
    <row r="4" spans="1:6" x14ac:dyDescent="0.25">
      <c r="A4" s="17" t="s">
        <v>32</v>
      </c>
      <c r="B4" s="18" t="s">
        <v>55</v>
      </c>
      <c r="C4" s="19"/>
    </row>
    <row r="7" spans="1:6" ht="26.4" x14ac:dyDescent="0.25">
      <c r="A7" s="13"/>
      <c r="B7" s="21" t="s">
        <v>21</v>
      </c>
      <c r="C7" s="21" t="s">
        <v>22</v>
      </c>
      <c r="D7" s="21" t="s">
        <v>33</v>
      </c>
      <c r="E7" s="21" t="s">
        <v>34</v>
      </c>
      <c r="F7" s="21" t="s">
        <v>35</v>
      </c>
    </row>
    <row r="8" spans="1:6" ht="106.2" customHeight="1" x14ac:dyDescent="0.25">
      <c r="A8" s="14" t="s">
        <v>38</v>
      </c>
      <c r="B8" s="14" t="s">
        <v>193</v>
      </c>
      <c r="C8" s="14" t="s">
        <v>275</v>
      </c>
      <c r="D8" s="14" t="s">
        <v>42</v>
      </c>
      <c r="E8" s="14" t="s">
        <v>43</v>
      </c>
      <c r="F8" s="14" t="s">
        <v>44</v>
      </c>
    </row>
    <row r="9" spans="1:6" ht="52.8" x14ac:dyDescent="0.25">
      <c r="A9" s="15" t="s">
        <v>14</v>
      </c>
      <c r="B9" s="3">
        <v>130704.6</v>
      </c>
      <c r="C9" s="5">
        <v>139689.1</v>
      </c>
      <c r="D9" s="46">
        <f>(B9/C9)*100</f>
        <v>93.568216847270108</v>
      </c>
      <c r="E9" s="36">
        <v>300</v>
      </c>
      <c r="F9" s="36">
        <f t="shared" ref="F9:F14" si="0">E9*Р1_W</f>
        <v>120</v>
      </c>
    </row>
    <row r="10" spans="1:6" ht="26.4" customHeight="1" x14ac:dyDescent="0.25">
      <c r="A10" s="15" t="s">
        <v>15</v>
      </c>
      <c r="B10" s="4">
        <v>14729.7</v>
      </c>
      <c r="C10" s="6">
        <v>14733.3</v>
      </c>
      <c r="D10" s="46">
        <f>B10/C10*100</f>
        <v>99.9755655555782</v>
      </c>
      <c r="E10" s="36">
        <v>400</v>
      </c>
      <c r="F10" s="36">
        <f t="shared" si="0"/>
        <v>160</v>
      </c>
    </row>
    <row r="11" spans="1:6" ht="26.4" x14ac:dyDescent="0.25">
      <c r="A11" s="15" t="s">
        <v>16</v>
      </c>
      <c r="B11" s="3">
        <v>251030.5</v>
      </c>
      <c r="C11" s="6">
        <v>251030.5</v>
      </c>
      <c r="D11" s="46">
        <f>B11/C11*100</f>
        <v>100</v>
      </c>
      <c r="E11" s="36">
        <v>400</v>
      </c>
      <c r="F11" s="36">
        <f t="shared" si="0"/>
        <v>160</v>
      </c>
    </row>
    <row r="12" spans="1:6" ht="28.8" customHeight="1" x14ac:dyDescent="0.25">
      <c r="A12" s="15" t="s">
        <v>17</v>
      </c>
      <c r="B12" s="4">
        <v>10217.1</v>
      </c>
      <c r="C12" s="6">
        <v>10217.1</v>
      </c>
      <c r="D12" s="46">
        <f>(B12/C12)*100</f>
        <v>100</v>
      </c>
      <c r="E12" s="36">
        <v>400</v>
      </c>
      <c r="F12" s="36">
        <f t="shared" si="0"/>
        <v>160</v>
      </c>
    </row>
    <row r="13" spans="1:6" ht="26.4" x14ac:dyDescent="0.25">
      <c r="A13" s="15" t="s">
        <v>37</v>
      </c>
      <c r="B13" s="3">
        <v>1556.1</v>
      </c>
      <c r="C13" s="6">
        <v>1290.8</v>
      </c>
      <c r="D13" s="46">
        <f>B13/C13*100</f>
        <v>120.55314533622558</v>
      </c>
      <c r="E13" s="36">
        <v>400</v>
      </c>
      <c r="F13" s="36">
        <f t="shared" si="0"/>
        <v>160</v>
      </c>
    </row>
    <row r="14" spans="1:6" ht="26.4" x14ac:dyDescent="0.25">
      <c r="A14" s="15" t="s">
        <v>18</v>
      </c>
      <c r="B14" s="4">
        <v>85365.9</v>
      </c>
      <c r="C14" s="6">
        <v>85373.3</v>
      </c>
      <c r="D14" s="46">
        <f>B14/C14*100</f>
        <v>99.991332184652578</v>
      </c>
      <c r="E14" s="36">
        <v>400</v>
      </c>
      <c r="F14" s="36">
        <f t="shared" si="0"/>
        <v>160</v>
      </c>
    </row>
    <row r="15" spans="1:6" x14ac:dyDescent="0.25">
      <c r="A15" s="16" t="s">
        <v>36</v>
      </c>
      <c r="B15" s="47">
        <f>SUM(B9:B14)</f>
        <v>493603.9</v>
      </c>
      <c r="C15" s="47">
        <f>SUM(C9:C14)</f>
        <v>502334.1</v>
      </c>
      <c r="D15" s="47">
        <f>SUM(D9:D14)</f>
        <v>614.08825992372647</v>
      </c>
      <c r="E15" s="39">
        <f>SUM(E9:E14)</f>
        <v>2300</v>
      </c>
      <c r="F15" s="39">
        <f>SUM(F9:F14)</f>
        <v>920</v>
      </c>
    </row>
  </sheetData>
  <protectedRanges>
    <protectedRange sqref="B15" name="krista_tr_16090_0_4_7"/>
    <protectedRange sqref="C15" name="krista_tr_16091_0_4_7"/>
    <protectedRange sqref="D9:D15" name="krista_tr_205_0_4_7"/>
    <protectedRange sqref="E9:E15" name="krista_tr_17884_0_4_7"/>
    <protectedRange sqref="F9:F15" name="krista_tr_207_0_4_7"/>
    <protectedRange sqref="B9:B14" name="krista_tr_1_2_4_3_5_1"/>
    <protectedRange sqref="C9:C14" name="krista_tr_1_3_4_3_5_1"/>
  </protectedRanges>
  <mergeCells count="1">
    <mergeCell ref="A1:F1"/>
  </mergeCells>
  <pageMargins left="0.7" right="0.7" top="0.75" bottom="0.75" header="0.3" footer="0.3"/>
  <pageSetup paperSize="9" orientation="landscape"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4"/>
  <sheetViews>
    <sheetView workbookViewId="0">
      <selection activeCell="E8" sqref="E8"/>
    </sheetView>
  </sheetViews>
  <sheetFormatPr defaultRowHeight="13.2" x14ac:dyDescent="0.25"/>
  <cols>
    <col min="1" max="1" width="22.33203125" customWidth="1"/>
    <col min="2" max="2" width="21.6640625" customWidth="1"/>
    <col min="3" max="3" width="16.77734375" customWidth="1"/>
    <col min="4" max="4" width="18.44140625" customWidth="1"/>
    <col min="5" max="5" width="14.88671875" customWidth="1"/>
  </cols>
  <sheetData>
    <row r="2" spans="1:5" ht="15.6" x14ac:dyDescent="0.3">
      <c r="A2" s="12" t="s">
        <v>160</v>
      </c>
    </row>
    <row r="3" spans="1:5" ht="15.6" x14ac:dyDescent="0.3">
      <c r="A3" s="12"/>
    </row>
    <row r="4" spans="1:5" x14ac:dyDescent="0.25">
      <c r="A4" s="17" t="s">
        <v>32</v>
      </c>
      <c r="B4" s="18" t="s">
        <v>157</v>
      </c>
    </row>
    <row r="7" spans="1:5" ht="25.8" customHeight="1" x14ac:dyDescent="0.25">
      <c r="A7" s="13"/>
      <c r="B7" s="21" t="s">
        <v>153</v>
      </c>
      <c r="C7" s="21" t="s">
        <v>155</v>
      </c>
      <c r="D7" s="21" t="s">
        <v>158</v>
      </c>
      <c r="E7" s="21" t="s">
        <v>11</v>
      </c>
    </row>
    <row r="8" spans="1:5" ht="52.8" x14ac:dyDescent="0.25">
      <c r="A8" s="14" t="s">
        <v>38</v>
      </c>
      <c r="B8" s="20" t="s">
        <v>159</v>
      </c>
      <c r="C8" s="20" t="s">
        <v>154</v>
      </c>
      <c r="D8" s="14" t="s">
        <v>156</v>
      </c>
      <c r="E8" s="14" t="s">
        <v>160</v>
      </c>
    </row>
    <row r="9" spans="1:5" ht="39.6" x14ac:dyDescent="0.25">
      <c r="A9" s="15" t="s">
        <v>14</v>
      </c>
      <c r="B9" s="31">
        <v>301</v>
      </c>
      <c r="C9" s="31">
        <v>400</v>
      </c>
      <c r="D9" s="31">
        <v>1.1000000000000001</v>
      </c>
      <c r="E9" s="31">
        <f t="shared" ref="E9:E14" si="0">B9/C9*D9*400</f>
        <v>331.1</v>
      </c>
    </row>
    <row r="10" spans="1:5" x14ac:dyDescent="0.25">
      <c r="A10" s="15" t="s">
        <v>15</v>
      </c>
      <c r="B10" s="31">
        <v>254</v>
      </c>
      <c r="C10" s="31">
        <v>319</v>
      </c>
      <c r="D10" s="31">
        <v>1</v>
      </c>
      <c r="E10" s="31">
        <f t="shared" si="0"/>
        <v>318.49529780564268</v>
      </c>
    </row>
    <row r="11" spans="1:5" ht="26.4" x14ac:dyDescent="0.25">
      <c r="A11" s="15" t="s">
        <v>16</v>
      </c>
      <c r="B11" s="31">
        <v>337</v>
      </c>
      <c r="C11" s="31">
        <v>400</v>
      </c>
      <c r="D11" s="31">
        <v>1.2</v>
      </c>
      <c r="E11" s="31">
        <f t="shared" si="0"/>
        <v>404.4</v>
      </c>
    </row>
    <row r="12" spans="1:5" x14ac:dyDescent="0.25">
      <c r="A12" s="15" t="s">
        <v>17</v>
      </c>
      <c r="B12" s="31">
        <v>296.5</v>
      </c>
      <c r="C12" s="31">
        <v>319</v>
      </c>
      <c r="D12" s="31">
        <v>1</v>
      </c>
      <c r="E12" s="31">
        <f t="shared" si="0"/>
        <v>371.78683385579939</v>
      </c>
    </row>
    <row r="13" spans="1:5" x14ac:dyDescent="0.25">
      <c r="A13" s="15" t="s">
        <v>37</v>
      </c>
      <c r="B13" s="31">
        <v>364</v>
      </c>
      <c r="C13" s="31">
        <v>394</v>
      </c>
      <c r="D13" s="31">
        <v>1.1000000000000001</v>
      </c>
      <c r="E13" s="31">
        <f t="shared" si="0"/>
        <v>406.497461928934</v>
      </c>
    </row>
    <row r="14" spans="1:5" x14ac:dyDescent="0.25">
      <c r="A14" s="15" t="s">
        <v>18</v>
      </c>
      <c r="B14" s="31">
        <v>301</v>
      </c>
      <c r="C14" s="31">
        <v>400</v>
      </c>
      <c r="D14" s="31">
        <v>1.1000000000000001</v>
      </c>
      <c r="E14" s="31">
        <f t="shared" si="0"/>
        <v>331.1</v>
      </c>
    </row>
  </sheetData>
  <protectedRanges>
    <protectedRange sqref="B9:B14" name="krista_tr_16090_0_4_7_1"/>
    <protectedRange sqref="C9:C14" name="krista_tr_16091_0_4_7_1"/>
    <protectedRange sqref="D9:D14" name="krista_tr_205_0_4_7_1"/>
    <protectedRange sqref="E9:E14" name="krista_tr_17884_0_4_7_1"/>
  </protectedRanges>
  <pageMargins left="0.7" right="0.7" top="0.75" bottom="0.75" header="0.3" footer="0.3"/>
  <pageSetup paperSize="9" orientation="landscape"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tabSelected="1" workbookViewId="0">
      <selection activeCell="E12" sqref="E12"/>
    </sheetView>
  </sheetViews>
  <sheetFormatPr defaultRowHeight="13.2" x14ac:dyDescent="0.25"/>
  <cols>
    <col min="1" max="1" width="22.33203125" customWidth="1"/>
    <col min="2" max="2" width="13.77734375" customWidth="1"/>
    <col min="3" max="5" width="16.77734375" customWidth="1"/>
    <col min="6" max="6" width="18.44140625" customWidth="1"/>
  </cols>
  <sheetData>
    <row r="2" spans="1:6" ht="15.6" x14ac:dyDescent="0.3">
      <c r="A2" s="12" t="s">
        <v>161</v>
      </c>
    </row>
    <row r="3" spans="1:6" ht="15.6" x14ac:dyDescent="0.3">
      <c r="A3" s="12"/>
    </row>
    <row r="5" spans="1:6" ht="51" customHeight="1" x14ac:dyDescent="0.25">
      <c r="A5" s="13"/>
      <c r="B5" s="21" t="s">
        <v>11</v>
      </c>
      <c r="C5" s="21" t="s">
        <v>155</v>
      </c>
      <c r="D5" s="21" t="s">
        <v>153</v>
      </c>
      <c r="E5" s="111" t="s">
        <v>164</v>
      </c>
      <c r="F5" s="113" t="s">
        <v>163</v>
      </c>
    </row>
    <row r="6" spans="1:6" ht="52.8" x14ac:dyDescent="0.25">
      <c r="A6" s="14" t="s">
        <v>38</v>
      </c>
      <c r="B6" s="20" t="s">
        <v>160</v>
      </c>
      <c r="C6" s="20" t="s">
        <v>154</v>
      </c>
      <c r="D6" s="20" t="s">
        <v>162</v>
      </c>
      <c r="E6" s="112"/>
      <c r="F6" s="114"/>
    </row>
    <row r="7" spans="1:6" x14ac:dyDescent="0.25">
      <c r="A7" s="15" t="s">
        <v>37</v>
      </c>
      <c r="B7" s="31">
        <v>406.5</v>
      </c>
      <c r="C7" s="31">
        <v>394</v>
      </c>
      <c r="D7" s="31">
        <v>364</v>
      </c>
      <c r="E7" s="31">
        <f t="shared" ref="E7:E12" si="0">D7/C7*100</f>
        <v>92.385786802030452</v>
      </c>
      <c r="F7" s="31" t="s">
        <v>165</v>
      </c>
    </row>
    <row r="8" spans="1:6" ht="26.4" x14ac:dyDescent="0.25">
      <c r="A8" s="15" t="s">
        <v>16</v>
      </c>
      <c r="B8" s="31">
        <v>404.4</v>
      </c>
      <c r="C8" s="31">
        <v>400</v>
      </c>
      <c r="D8" s="31">
        <v>337</v>
      </c>
      <c r="E8" s="31">
        <f t="shared" si="0"/>
        <v>84.25</v>
      </c>
      <c r="F8" s="31" t="s">
        <v>166</v>
      </c>
    </row>
    <row r="9" spans="1:6" x14ac:dyDescent="0.25">
      <c r="A9" s="15" t="s">
        <v>17</v>
      </c>
      <c r="B9" s="31">
        <v>371.8</v>
      </c>
      <c r="C9" s="31">
        <v>319</v>
      </c>
      <c r="D9" s="31">
        <v>296.5</v>
      </c>
      <c r="E9" s="31">
        <f t="shared" si="0"/>
        <v>92.946708463949847</v>
      </c>
      <c r="F9" s="31" t="s">
        <v>165</v>
      </c>
    </row>
    <row r="10" spans="1:6" x14ac:dyDescent="0.25">
      <c r="A10" s="15" t="s">
        <v>18</v>
      </c>
      <c r="B10" s="31">
        <v>331.1</v>
      </c>
      <c r="C10" s="31">
        <v>400</v>
      </c>
      <c r="D10" s="31">
        <v>301</v>
      </c>
      <c r="E10" s="31">
        <f t="shared" si="0"/>
        <v>75.25</v>
      </c>
      <c r="F10" s="31" t="s">
        <v>166</v>
      </c>
    </row>
    <row r="11" spans="1:6" ht="39.6" x14ac:dyDescent="0.25">
      <c r="A11" s="15" t="s">
        <v>14</v>
      </c>
      <c r="B11" s="31">
        <v>331.1</v>
      </c>
      <c r="C11" s="31">
        <v>400</v>
      </c>
      <c r="D11" s="31">
        <v>301</v>
      </c>
      <c r="E11" s="31">
        <f t="shared" si="0"/>
        <v>75.25</v>
      </c>
      <c r="F11" s="31" t="s">
        <v>166</v>
      </c>
    </row>
    <row r="12" spans="1:6" x14ac:dyDescent="0.25">
      <c r="A12" s="15" t="s">
        <v>15</v>
      </c>
      <c r="B12" s="31">
        <v>318.5</v>
      </c>
      <c r="C12" s="31">
        <v>319</v>
      </c>
      <c r="D12" s="31">
        <v>254</v>
      </c>
      <c r="E12" s="31">
        <f t="shared" si="0"/>
        <v>79.62382445141067</v>
      </c>
      <c r="F12" s="31" t="s">
        <v>166</v>
      </c>
    </row>
    <row r="13" spans="1:6" ht="69.599999999999994" customHeight="1" x14ac:dyDescent="0.25">
      <c r="A13" s="26" t="s">
        <v>167</v>
      </c>
      <c r="B13" s="32">
        <f>SUM(B7:B12)/6</f>
        <v>360.56666666666666</v>
      </c>
      <c r="C13" s="31"/>
      <c r="D13" s="31"/>
      <c r="E13" s="31"/>
      <c r="F13" s="31"/>
    </row>
  </sheetData>
  <protectedRanges>
    <protectedRange sqref="B7:B13" name="krista_tr_16090_0_4_7_1"/>
    <protectedRange sqref="C7:E13" name="krista_tr_16091_0_4_7_1"/>
    <protectedRange sqref="F7:F13" name="krista_tr_205_0_4_7_1"/>
  </protectedRanges>
  <mergeCells count="2">
    <mergeCell ref="E5:E6"/>
    <mergeCell ref="F5:F6"/>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9" sqref="B9:E14"/>
    </sheetView>
  </sheetViews>
  <sheetFormatPr defaultRowHeight="13.2" x14ac:dyDescent="0.25"/>
  <cols>
    <col min="1" max="1" width="29.44140625" customWidth="1"/>
    <col min="2" max="2" width="34.5546875" customWidth="1"/>
    <col min="3" max="3" width="15.6640625" customWidth="1"/>
    <col min="4" max="4" width="17.5546875" customWidth="1"/>
    <col min="5" max="5" width="15.44140625" customWidth="1"/>
  </cols>
  <sheetData>
    <row r="1" spans="1:5" ht="30" customHeight="1" x14ac:dyDescent="0.25">
      <c r="A1" s="106" t="s">
        <v>270</v>
      </c>
      <c r="B1" s="106"/>
      <c r="C1" s="106"/>
      <c r="D1" s="106"/>
      <c r="E1" s="106"/>
    </row>
    <row r="2" spans="1:5" ht="15.6" x14ac:dyDescent="0.3">
      <c r="A2" s="12"/>
    </row>
    <row r="3" spans="1:5" x14ac:dyDescent="0.25">
      <c r="A3" s="17" t="s">
        <v>31</v>
      </c>
      <c r="B3" s="18">
        <v>0.2</v>
      </c>
    </row>
    <row r="4" spans="1:5" x14ac:dyDescent="0.25">
      <c r="A4" s="17" t="s">
        <v>32</v>
      </c>
      <c r="B4" s="18" t="s">
        <v>271</v>
      </c>
    </row>
    <row r="7" spans="1:5" ht="39.6" x14ac:dyDescent="0.25">
      <c r="A7" s="13"/>
      <c r="B7" s="21"/>
      <c r="C7" s="21" t="s">
        <v>33</v>
      </c>
      <c r="D7" s="21" t="s">
        <v>34</v>
      </c>
      <c r="E7" s="21" t="s">
        <v>35</v>
      </c>
    </row>
    <row r="8" spans="1:5" ht="125.4" customHeight="1" x14ac:dyDescent="0.25">
      <c r="A8" s="14" t="s">
        <v>38</v>
      </c>
      <c r="B8" s="14" t="s">
        <v>272</v>
      </c>
      <c r="C8" s="14" t="s">
        <v>276</v>
      </c>
      <c r="D8" s="14" t="s">
        <v>277</v>
      </c>
      <c r="E8" s="14" t="s">
        <v>278</v>
      </c>
    </row>
    <row r="9" spans="1:5" ht="39.6" x14ac:dyDescent="0.25">
      <c r="A9" s="15" t="s">
        <v>14</v>
      </c>
      <c r="B9" s="82">
        <v>1</v>
      </c>
      <c r="C9" s="82">
        <f t="shared" ref="C9:C14" si="0">B9</f>
        <v>1</v>
      </c>
      <c r="D9" s="82">
        <v>400</v>
      </c>
      <c r="E9" s="82">
        <f t="shared" ref="E9:E14" si="1">D9*Р1_W</f>
        <v>80</v>
      </c>
    </row>
    <row r="10" spans="1:5" x14ac:dyDescent="0.25">
      <c r="A10" s="15" t="s">
        <v>15</v>
      </c>
      <c r="B10" s="117">
        <v>1</v>
      </c>
      <c r="C10" s="117">
        <v>1</v>
      </c>
      <c r="D10" s="117">
        <v>400</v>
      </c>
      <c r="E10" s="117">
        <f t="shared" si="1"/>
        <v>80</v>
      </c>
    </row>
    <row r="11" spans="1:5" x14ac:dyDescent="0.25">
      <c r="A11" s="15" t="s">
        <v>16</v>
      </c>
      <c r="B11" s="82">
        <v>1</v>
      </c>
      <c r="C11" s="82">
        <f t="shared" si="0"/>
        <v>1</v>
      </c>
      <c r="D11" s="82">
        <v>400</v>
      </c>
      <c r="E11" s="82">
        <f t="shared" si="1"/>
        <v>80</v>
      </c>
    </row>
    <row r="12" spans="1:5" x14ac:dyDescent="0.25">
      <c r="A12" s="15" t="s">
        <v>17</v>
      </c>
      <c r="B12" s="117">
        <v>1</v>
      </c>
      <c r="C12" s="117">
        <v>1</v>
      </c>
      <c r="D12" s="117">
        <v>400</v>
      </c>
      <c r="E12" s="117">
        <f t="shared" si="1"/>
        <v>80</v>
      </c>
    </row>
    <row r="13" spans="1:5" x14ac:dyDescent="0.25">
      <c r="A13" s="15" t="s">
        <v>37</v>
      </c>
      <c r="B13" s="77">
        <v>1</v>
      </c>
      <c r="C13" s="77">
        <v>1</v>
      </c>
      <c r="D13" s="77">
        <v>400</v>
      </c>
      <c r="E13" s="77">
        <f t="shared" si="1"/>
        <v>80</v>
      </c>
    </row>
    <row r="14" spans="1:5" x14ac:dyDescent="0.25">
      <c r="A14" s="15" t="s">
        <v>18</v>
      </c>
      <c r="B14" s="82">
        <v>1</v>
      </c>
      <c r="C14" s="82">
        <f t="shared" si="0"/>
        <v>1</v>
      </c>
      <c r="D14" s="82">
        <v>400</v>
      </c>
      <c r="E14" s="82">
        <f t="shared" si="1"/>
        <v>80</v>
      </c>
    </row>
    <row r="15" spans="1:5" x14ac:dyDescent="0.25">
      <c r="A15" s="16" t="s">
        <v>36</v>
      </c>
      <c r="B15" s="39">
        <f>SUM(B9:B14)</f>
        <v>6</v>
      </c>
      <c r="C15" s="39">
        <f>SUM(C9:C14)</f>
        <v>6</v>
      </c>
      <c r="D15" s="39">
        <f>SUM(D9:D14)</f>
        <v>2400</v>
      </c>
      <c r="E15" s="39">
        <f>SUM(E9:E14)</f>
        <v>480</v>
      </c>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D9" sqref="D9"/>
    </sheetView>
  </sheetViews>
  <sheetFormatPr defaultRowHeight="13.2" x14ac:dyDescent="0.25"/>
  <cols>
    <col min="1" max="1" width="17.109375" customWidth="1"/>
    <col min="2" max="2" width="25.6640625" customWidth="1"/>
    <col min="3" max="3" width="22.77734375" customWidth="1"/>
    <col min="4" max="4" width="14.21875" customWidth="1"/>
    <col min="5" max="6" width="16.6640625" customWidth="1"/>
  </cols>
  <sheetData>
    <row r="1" spans="1:6" ht="30.6" customHeight="1" x14ac:dyDescent="0.25">
      <c r="A1" s="106" t="s">
        <v>273</v>
      </c>
      <c r="B1" s="106"/>
      <c r="C1" s="106"/>
      <c r="D1" s="106"/>
      <c r="E1" s="106"/>
      <c r="F1" s="106"/>
    </row>
    <row r="2" spans="1:6" ht="15.6" x14ac:dyDescent="0.3">
      <c r="A2" s="12"/>
    </row>
    <row r="3" spans="1:6" x14ac:dyDescent="0.25">
      <c r="A3" s="17" t="s">
        <v>31</v>
      </c>
      <c r="B3" s="18">
        <v>0.2</v>
      </c>
      <c r="C3" s="19"/>
    </row>
    <row r="4" spans="1:6" x14ac:dyDescent="0.25">
      <c r="A4" s="17" t="s">
        <v>32</v>
      </c>
      <c r="B4" s="18" t="s">
        <v>48</v>
      </c>
      <c r="C4" s="19"/>
    </row>
    <row r="7" spans="1:6" ht="26.4" x14ac:dyDescent="0.25">
      <c r="A7" s="13"/>
      <c r="B7" s="21" t="s">
        <v>19</v>
      </c>
      <c r="C7" s="21" t="s">
        <v>20</v>
      </c>
      <c r="D7" s="21" t="s">
        <v>33</v>
      </c>
      <c r="E7" s="21" t="s">
        <v>34</v>
      </c>
      <c r="F7" s="21" t="s">
        <v>35</v>
      </c>
    </row>
    <row r="8" spans="1:6" ht="84.6" customHeight="1" x14ac:dyDescent="0.25">
      <c r="A8" s="14" t="s">
        <v>38</v>
      </c>
      <c r="B8" s="14" t="s">
        <v>279</v>
      </c>
      <c r="C8" s="14" t="s">
        <v>267</v>
      </c>
      <c r="D8" s="14" t="s">
        <v>45</v>
      </c>
      <c r="E8" s="14" t="s">
        <v>46</v>
      </c>
      <c r="F8" s="14" t="s">
        <v>47</v>
      </c>
    </row>
    <row r="9" spans="1:6" ht="52.8" x14ac:dyDescent="0.25">
      <c r="A9" s="15" t="s">
        <v>14</v>
      </c>
      <c r="B9" s="1">
        <v>7672.3</v>
      </c>
      <c r="C9" s="1">
        <v>7672.7</v>
      </c>
      <c r="D9" s="46">
        <f>100*((B9-C9)/C9)</f>
        <v>-5.2132886728222944E-3</v>
      </c>
      <c r="E9" s="36">
        <v>400</v>
      </c>
      <c r="F9" s="36">
        <f t="shared" ref="F9:F14" si="0">E9*Р1_W</f>
        <v>80</v>
      </c>
    </row>
    <row r="10" spans="1:6" ht="26.4" customHeight="1" x14ac:dyDescent="0.25">
      <c r="A10" s="15" t="s">
        <v>15</v>
      </c>
      <c r="B10" s="1">
        <v>0</v>
      </c>
      <c r="C10" s="1">
        <v>0</v>
      </c>
      <c r="D10" s="46">
        <v>0</v>
      </c>
      <c r="E10" s="36">
        <v>0</v>
      </c>
      <c r="F10" s="36">
        <f t="shared" si="0"/>
        <v>0</v>
      </c>
    </row>
    <row r="11" spans="1:6" ht="26.4" x14ac:dyDescent="0.25">
      <c r="A11" s="15" t="s">
        <v>16</v>
      </c>
      <c r="B11" s="1">
        <v>12226.6</v>
      </c>
      <c r="C11" s="1">
        <v>12249.1</v>
      </c>
      <c r="D11" s="46">
        <f>100*((B11-C11)/C11)</f>
        <v>-0.18368696475659438</v>
      </c>
      <c r="E11" s="36">
        <v>400</v>
      </c>
      <c r="F11" s="36">
        <f t="shared" si="0"/>
        <v>80</v>
      </c>
    </row>
    <row r="12" spans="1:6" ht="28.8" customHeight="1" x14ac:dyDescent="0.25">
      <c r="A12" s="15" t="s">
        <v>17</v>
      </c>
      <c r="B12" s="1">
        <v>13008</v>
      </c>
      <c r="C12" s="1">
        <v>13686</v>
      </c>
      <c r="D12" s="46">
        <f>100*((B12-C12)/C12)</f>
        <v>-4.9539675580885572</v>
      </c>
      <c r="E12" s="36">
        <v>400</v>
      </c>
      <c r="F12" s="36">
        <f t="shared" si="0"/>
        <v>80</v>
      </c>
    </row>
    <row r="13" spans="1:6" ht="26.4" x14ac:dyDescent="0.25">
      <c r="A13" s="15" t="s">
        <v>37</v>
      </c>
      <c r="B13" s="1">
        <v>137794.20000000001</v>
      </c>
      <c r="C13" s="1">
        <v>137866.6</v>
      </c>
      <c r="D13" s="46">
        <f>100*((B13-C13)/C13)</f>
        <v>-5.2514532163696052E-2</v>
      </c>
      <c r="E13" s="36">
        <v>400</v>
      </c>
      <c r="F13" s="36">
        <f t="shared" si="0"/>
        <v>80</v>
      </c>
    </row>
    <row r="14" spans="1:6" ht="26.4" x14ac:dyDescent="0.25">
      <c r="A14" s="15" t="s">
        <v>18</v>
      </c>
      <c r="B14" s="1">
        <v>0</v>
      </c>
      <c r="C14" s="1">
        <v>20.100000000000001</v>
      </c>
      <c r="D14" s="46">
        <f>100*((B14-C14)/C14)</f>
        <v>-100</v>
      </c>
      <c r="E14" s="36">
        <v>0</v>
      </c>
      <c r="F14" s="36">
        <f t="shared" si="0"/>
        <v>0</v>
      </c>
    </row>
    <row r="15" spans="1:6" x14ac:dyDescent="0.25">
      <c r="A15" s="16" t="s">
        <v>36</v>
      </c>
      <c r="B15" s="47">
        <f>SUM(B9:B14)</f>
        <v>170701.1</v>
      </c>
      <c r="C15" s="47">
        <f>SUM(C9:C14)</f>
        <v>171494.50000000003</v>
      </c>
      <c r="D15" s="47">
        <f>SUM(D9:D14)</f>
        <v>-105.19538234368167</v>
      </c>
      <c r="E15" s="39">
        <f>SUM(E9:E14)</f>
        <v>1600</v>
      </c>
      <c r="F15" s="39">
        <f>SUM(F9:F14)</f>
        <v>320</v>
      </c>
    </row>
  </sheetData>
  <protectedRanges>
    <protectedRange sqref="B15" name="krista_tr_16090_0_4_7"/>
    <protectedRange sqref="C15" name="krista_tr_16091_0_4_7"/>
    <protectedRange sqref="D9:D15" name="krista_tr_205_0_4_7"/>
    <protectedRange sqref="E9:E15" name="krista_tr_17884_0_4_7"/>
    <protectedRange sqref="F9:F15" name="krista_tr_207_0_4_7"/>
    <protectedRange sqref="B9:B14" name="krista_tr_1_4_4_3_5_1"/>
    <protectedRange sqref="C9:C14" name="krista_tr_1_5_4_3_5_1"/>
  </protectedRanges>
  <mergeCells count="1">
    <mergeCell ref="A1:F1"/>
  </mergeCell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topLeftCell="A7" workbookViewId="0">
      <selection activeCell="E15" sqref="E15:F15"/>
    </sheetView>
  </sheetViews>
  <sheetFormatPr defaultRowHeight="13.2" x14ac:dyDescent="0.25"/>
  <cols>
    <col min="1" max="1" width="17.109375" customWidth="1"/>
    <col min="2" max="2" width="25.44140625" customWidth="1"/>
    <col min="3" max="3" width="20.6640625" customWidth="1"/>
    <col min="4" max="4" width="14.21875" customWidth="1"/>
    <col min="5" max="6" width="16.6640625" customWidth="1"/>
  </cols>
  <sheetData>
    <row r="1" spans="1:6" ht="30.6" customHeight="1" x14ac:dyDescent="0.25">
      <c r="A1" s="106" t="s">
        <v>286</v>
      </c>
      <c r="B1" s="106"/>
      <c r="C1" s="106"/>
      <c r="D1" s="106"/>
      <c r="E1" s="106"/>
      <c r="F1" s="106"/>
    </row>
    <row r="2" spans="1:6" ht="16.8" customHeight="1" x14ac:dyDescent="0.25">
      <c r="A2" s="107" t="s">
        <v>287</v>
      </c>
      <c r="B2" s="107"/>
      <c r="C2" s="51"/>
      <c r="D2" s="51"/>
      <c r="E2" s="51"/>
      <c r="F2" s="51"/>
    </row>
    <row r="3" spans="1:6" ht="15.6" x14ac:dyDescent="0.3">
      <c r="A3" s="12"/>
    </row>
    <row r="4" spans="1:6" x14ac:dyDescent="0.25">
      <c r="A4" s="17" t="s">
        <v>31</v>
      </c>
      <c r="B4" s="18">
        <v>0.1</v>
      </c>
      <c r="C4" s="19"/>
    </row>
    <row r="5" spans="1:6" x14ac:dyDescent="0.25">
      <c r="A5" s="17" t="s">
        <v>32</v>
      </c>
      <c r="B5" s="18" t="s">
        <v>296</v>
      </c>
      <c r="C5" s="19"/>
    </row>
    <row r="8" spans="1:6" ht="26.4" x14ac:dyDescent="0.25">
      <c r="A8" s="13"/>
      <c r="B8" s="21" t="s">
        <v>280</v>
      </c>
      <c r="C8" s="21" t="s">
        <v>281</v>
      </c>
      <c r="D8" s="21" t="s">
        <v>33</v>
      </c>
      <c r="E8" s="21" t="s">
        <v>34</v>
      </c>
      <c r="F8" s="21" t="s">
        <v>35</v>
      </c>
    </row>
    <row r="9" spans="1:6" ht="117.6" customHeight="1" x14ac:dyDescent="0.25">
      <c r="A9" s="14" t="s">
        <v>38</v>
      </c>
      <c r="B9" s="20" t="s">
        <v>282</v>
      </c>
      <c r="C9" s="20" t="s">
        <v>197</v>
      </c>
      <c r="D9" s="14" t="s">
        <v>283</v>
      </c>
      <c r="E9" s="14" t="s">
        <v>284</v>
      </c>
      <c r="F9" s="14" t="s">
        <v>285</v>
      </c>
    </row>
    <row r="10" spans="1:6" ht="52.8" x14ac:dyDescent="0.25">
      <c r="A10" s="15" t="s">
        <v>14</v>
      </c>
      <c r="B10" s="118">
        <v>0</v>
      </c>
      <c r="C10" s="119">
        <v>2715.2</v>
      </c>
      <c r="D10" s="119">
        <f>(B10/C10)*100%</f>
        <v>0</v>
      </c>
      <c r="E10" s="82">
        <v>400</v>
      </c>
      <c r="F10" s="82">
        <f t="shared" ref="F10:F15" si="0">E10*Р1_W</f>
        <v>40</v>
      </c>
    </row>
    <row r="11" spans="1:6" ht="26.4" customHeight="1" x14ac:dyDescent="0.25">
      <c r="A11" s="15" t="s">
        <v>15</v>
      </c>
      <c r="B11" s="119">
        <v>0</v>
      </c>
      <c r="C11" s="119">
        <v>0</v>
      </c>
      <c r="D11" s="119">
        <v>0</v>
      </c>
      <c r="E11" s="82">
        <v>400</v>
      </c>
      <c r="F11" s="82">
        <f t="shared" si="0"/>
        <v>40</v>
      </c>
    </row>
    <row r="12" spans="1:6" ht="26.4" x14ac:dyDescent="0.25">
      <c r="A12" s="15" t="s">
        <v>16</v>
      </c>
      <c r="B12" s="119">
        <v>0</v>
      </c>
      <c r="C12" s="119">
        <v>8814.2000000000007</v>
      </c>
      <c r="D12" s="119">
        <f>B12/C12*100%</f>
        <v>0</v>
      </c>
      <c r="E12" s="82">
        <v>400</v>
      </c>
      <c r="F12" s="82">
        <f t="shared" si="0"/>
        <v>40</v>
      </c>
    </row>
    <row r="13" spans="1:6" ht="28.8" customHeight="1" x14ac:dyDescent="0.25">
      <c r="A13" s="15" t="s">
        <v>17</v>
      </c>
      <c r="B13" s="119">
        <v>808.7</v>
      </c>
      <c r="C13" s="119">
        <v>13686</v>
      </c>
      <c r="D13" s="119">
        <f>(B13/C13)*100%</f>
        <v>5.9089580593307031E-2</v>
      </c>
      <c r="E13" s="82">
        <v>400</v>
      </c>
      <c r="F13" s="82">
        <f t="shared" si="0"/>
        <v>40</v>
      </c>
    </row>
    <row r="14" spans="1:6" ht="26.4" x14ac:dyDescent="0.25">
      <c r="A14" s="15" t="s">
        <v>37</v>
      </c>
      <c r="B14" s="119">
        <v>0</v>
      </c>
      <c r="C14" s="119">
        <v>72.400000000000006</v>
      </c>
      <c r="D14" s="119">
        <f>(B14/C14)*100%</f>
        <v>0</v>
      </c>
      <c r="E14" s="82">
        <v>400</v>
      </c>
      <c r="F14" s="82">
        <f t="shared" si="0"/>
        <v>40</v>
      </c>
    </row>
    <row r="15" spans="1:6" ht="26.4" x14ac:dyDescent="0.25">
      <c r="A15" s="15" t="s">
        <v>18</v>
      </c>
      <c r="B15" s="120">
        <v>72730.5</v>
      </c>
      <c r="C15" s="120">
        <v>20.100000000000001</v>
      </c>
      <c r="D15" s="75">
        <f>(B15/C15)*100%</f>
        <v>3618.4328358208954</v>
      </c>
      <c r="E15" s="121">
        <v>0</v>
      </c>
      <c r="F15" s="121">
        <f t="shared" si="0"/>
        <v>0</v>
      </c>
    </row>
    <row r="16" spans="1:6" x14ac:dyDescent="0.25">
      <c r="A16" s="16" t="s">
        <v>36</v>
      </c>
      <c r="B16" s="40">
        <f>SUM(B10:B15)</f>
        <v>73539.199999999997</v>
      </c>
      <c r="C16" s="40">
        <f>SUM(C10:C15)</f>
        <v>25307.9</v>
      </c>
      <c r="D16" s="40">
        <f>SUM(D10:D15)</f>
        <v>3618.4919254014885</v>
      </c>
      <c r="E16" s="39">
        <f>SUM(E10:E15)</f>
        <v>2000</v>
      </c>
      <c r="F16" s="39">
        <f>SUM(F10:F15)</f>
        <v>200</v>
      </c>
    </row>
    <row r="19" spans="1:7" ht="15.6" x14ac:dyDescent="0.3">
      <c r="A19" s="66" t="s">
        <v>288</v>
      </c>
      <c r="B19" s="66"/>
      <c r="C19" s="66"/>
    </row>
    <row r="21" spans="1:7" x14ac:dyDescent="0.25">
      <c r="A21" s="17" t="s">
        <v>31</v>
      </c>
      <c r="B21" s="18">
        <v>0.1</v>
      </c>
      <c r="C21" s="19"/>
    </row>
    <row r="22" spans="1:7" x14ac:dyDescent="0.25">
      <c r="A22" s="17" t="s">
        <v>32</v>
      </c>
      <c r="B22" s="18" t="s">
        <v>295</v>
      </c>
      <c r="C22" s="19"/>
    </row>
    <row r="25" spans="1:7" ht="26.4" x14ac:dyDescent="0.25">
      <c r="A25" s="13"/>
      <c r="B25" s="21" t="s">
        <v>290</v>
      </c>
      <c r="C25" s="21" t="s">
        <v>291</v>
      </c>
      <c r="D25" s="21" t="s">
        <v>33</v>
      </c>
      <c r="E25" s="21" t="s">
        <v>34</v>
      </c>
      <c r="F25" s="21" t="s">
        <v>35</v>
      </c>
    </row>
    <row r="26" spans="1:7" ht="132" x14ac:dyDescent="0.25">
      <c r="A26" s="14" t="s">
        <v>38</v>
      </c>
      <c r="B26" s="20" t="s">
        <v>371</v>
      </c>
      <c r="C26" s="20" t="s">
        <v>199</v>
      </c>
      <c r="D26" s="14" t="s">
        <v>283</v>
      </c>
      <c r="E26" s="14" t="s">
        <v>284</v>
      </c>
      <c r="F26" s="14" t="s">
        <v>285</v>
      </c>
    </row>
    <row r="27" spans="1:7" ht="52.8" x14ac:dyDescent="0.25">
      <c r="A27" s="15" t="s">
        <v>14</v>
      </c>
      <c r="B27" s="118">
        <v>5041.6000000000004</v>
      </c>
      <c r="C27" s="119">
        <v>4920.3999999999996</v>
      </c>
      <c r="D27" s="31">
        <f>(B27/C27)*100%</f>
        <v>1.0246321437281523</v>
      </c>
      <c r="E27" s="36">
        <v>400</v>
      </c>
      <c r="F27" s="36">
        <f t="shared" ref="F27:F32" si="1">E27*Р1_W</f>
        <v>40</v>
      </c>
    </row>
    <row r="28" spans="1:7" ht="31.2" x14ac:dyDescent="0.25">
      <c r="A28" s="15" t="s">
        <v>15</v>
      </c>
      <c r="B28" s="70" t="s">
        <v>27</v>
      </c>
      <c r="C28" s="70" t="s">
        <v>27</v>
      </c>
      <c r="D28" s="70" t="s">
        <v>27</v>
      </c>
      <c r="E28" s="43" t="s">
        <v>27</v>
      </c>
      <c r="F28" s="72" t="s">
        <v>27</v>
      </c>
      <c r="G28" s="71"/>
    </row>
    <row r="29" spans="1:7" ht="26.4" x14ac:dyDescent="0.25">
      <c r="A29" s="15" t="s">
        <v>16</v>
      </c>
      <c r="B29" s="119">
        <v>167212.9</v>
      </c>
      <c r="C29" s="119">
        <v>675494.1</v>
      </c>
      <c r="D29" s="119">
        <f>B29/C29*100%</f>
        <v>0.24754161435310834</v>
      </c>
      <c r="E29" s="82">
        <v>400</v>
      </c>
      <c r="F29" s="82">
        <f t="shared" si="1"/>
        <v>40</v>
      </c>
    </row>
    <row r="30" spans="1:7" ht="31.2" x14ac:dyDescent="0.25">
      <c r="A30" s="15" t="s">
        <v>17</v>
      </c>
      <c r="B30" s="70" t="s">
        <v>27</v>
      </c>
      <c r="C30" s="70" t="s">
        <v>27</v>
      </c>
      <c r="D30" s="70" t="s">
        <v>27</v>
      </c>
      <c r="E30" s="43" t="s">
        <v>27</v>
      </c>
      <c r="F30" s="43" t="s">
        <v>27</v>
      </c>
    </row>
    <row r="31" spans="1:7" ht="26.4" x14ac:dyDescent="0.25">
      <c r="A31" s="15" t="s">
        <v>37</v>
      </c>
      <c r="B31" s="119">
        <v>0</v>
      </c>
      <c r="C31" s="119">
        <v>131491.1</v>
      </c>
      <c r="D31" s="119">
        <f>(B31/C31)*100%</f>
        <v>0</v>
      </c>
      <c r="E31" s="82">
        <v>400</v>
      </c>
      <c r="F31" s="82">
        <f t="shared" si="1"/>
        <v>40</v>
      </c>
    </row>
    <row r="32" spans="1:7" ht="26.4" x14ac:dyDescent="0.25">
      <c r="A32" s="15" t="s">
        <v>18</v>
      </c>
      <c r="B32" s="119">
        <v>94520.5</v>
      </c>
      <c r="C32" s="119">
        <v>97889.2</v>
      </c>
      <c r="D32" s="119">
        <f>B32/C32*100%</f>
        <v>0.96558660199490853</v>
      </c>
      <c r="E32" s="82">
        <v>400</v>
      </c>
      <c r="F32" s="82">
        <f t="shared" si="1"/>
        <v>40</v>
      </c>
    </row>
    <row r="33" spans="1:6" x14ac:dyDescent="0.25">
      <c r="A33" s="16" t="s">
        <v>36</v>
      </c>
      <c r="B33" s="40">
        <f>SUM(B27:B32)</f>
        <v>266775</v>
      </c>
      <c r="C33" s="40">
        <f>SUM(C27:C32)</f>
        <v>909794.79999999993</v>
      </c>
      <c r="D33" s="40">
        <f>SUM(D27:D32)</f>
        <v>2.2377603600761691</v>
      </c>
      <c r="E33" s="39">
        <f>SUM(E27:E32)</f>
        <v>1600</v>
      </c>
      <c r="F33" s="39">
        <f>SUM(F27:F32)</f>
        <v>160</v>
      </c>
    </row>
    <row r="36" spans="1:6" ht="15.6" x14ac:dyDescent="0.3">
      <c r="A36" s="108" t="s">
        <v>289</v>
      </c>
      <c r="B36" s="108"/>
      <c r="C36" s="108"/>
      <c r="D36" s="108"/>
    </row>
    <row r="38" spans="1:6" x14ac:dyDescent="0.25">
      <c r="A38" s="17" t="s">
        <v>31</v>
      </c>
      <c r="B38" s="18">
        <v>0.1</v>
      </c>
      <c r="C38" s="19"/>
    </row>
    <row r="39" spans="1:6" x14ac:dyDescent="0.25">
      <c r="A39" s="17" t="s">
        <v>32</v>
      </c>
      <c r="B39" s="18" t="s">
        <v>294</v>
      </c>
      <c r="C39" s="19"/>
    </row>
    <row r="42" spans="1:6" ht="26.4" x14ac:dyDescent="0.25">
      <c r="A42" s="13"/>
      <c r="B42" s="21" t="s">
        <v>292</v>
      </c>
      <c r="C42" s="21" t="s">
        <v>293</v>
      </c>
      <c r="D42" s="21" t="s">
        <v>33</v>
      </c>
      <c r="E42" s="21" t="s">
        <v>34</v>
      </c>
      <c r="F42" s="21" t="s">
        <v>35</v>
      </c>
    </row>
    <row r="43" spans="1:6" ht="132" x14ac:dyDescent="0.25">
      <c r="A43" s="14" t="s">
        <v>38</v>
      </c>
      <c r="B43" s="20" t="s">
        <v>372</v>
      </c>
      <c r="C43" s="20" t="s">
        <v>201</v>
      </c>
      <c r="D43" s="14" t="s">
        <v>283</v>
      </c>
      <c r="E43" s="14" t="s">
        <v>284</v>
      </c>
      <c r="F43" s="14" t="s">
        <v>285</v>
      </c>
    </row>
    <row r="44" spans="1:6" ht="52.8" x14ac:dyDescent="0.25">
      <c r="A44" s="15" t="s">
        <v>14</v>
      </c>
      <c r="B44" s="119">
        <v>0</v>
      </c>
      <c r="C44" s="119">
        <v>0</v>
      </c>
      <c r="D44" s="119">
        <v>0</v>
      </c>
      <c r="E44" s="82">
        <v>0</v>
      </c>
      <c r="F44" s="82">
        <f t="shared" ref="F44:F49" si="2">E44*Р1_W</f>
        <v>0</v>
      </c>
    </row>
    <row r="45" spans="1:6" ht="31.2" x14ac:dyDescent="0.25">
      <c r="A45" s="15" t="s">
        <v>15</v>
      </c>
      <c r="B45" s="70" t="s">
        <v>27</v>
      </c>
      <c r="C45" s="70" t="s">
        <v>27</v>
      </c>
      <c r="D45" s="70" t="s">
        <v>27</v>
      </c>
      <c r="E45" s="43" t="s">
        <v>27</v>
      </c>
      <c r="F45" s="72" t="s">
        <v>27</v>
      </c>
    </row>
    <row r="46" spans="1:6" ht="26.4" x14ac:dyDescent="0.25">
      <c r="A46" s="15" t="s">
        <v>16</v>
      </c>
      <c r="B46" s="119">
        <v>0</v>
      </c>
      <c r="C46" s="119">
        <v>0</v>
      </c>
      <c r="D46" s="119">
        <v>0</v>
      </c>
      <c r="E46" s="82">
        <v>0</v>
      </c>
      <c r="F46" s="82">
        <f t="shared" si="2"/>
        <v>0</v>
      </c>
    </row>
    <row r="47" spans="1:6" ht="31.2" x14ac:dyDescent="0.25">
      <c r="A47" s="15" t="s">
        <v>17</v>
      </c>
      <c r="B47" s="70" t="s">
        <v>27</v>
      </c>
      <c r="C47" s="70" t="s">
        <v>27</v>
      </c>
      <c r="D47" s="70" t="s">
        <v>27</v>
      </c>
      <c r="E47" s="43" t="s">
        <v>27</v>
      </c>
      <c r="F47" s="72" t="s">
        <v>27</v>
      </c>
    </row>
    <row r="48" spans="1:6" ht="31.2" x14ac:dyDescent="0.25">
      <c r="A48" s="15" t="s">
        <v>37</v>
      </c>
      <c r="B48" s="70" t="s">
        <v>27</v>
      </c>
      <c r="C48" s="70" t="s">
        <v>27</v>
      </c>
      <c r="D48" s="70" t="s">
        <v>27</v>
      </c>
      <c r="E48" s="43" t="s">
        <v>27</v>
      </c>
      <c r="F48" s="72" t="s">
        <v>27</v>
      </c>
    </row>
    <row r="49" spans="1:6" ht="26.4" x14ac:dyDescent="0.25">
      <c r="A49" s="15" t="s">
        <v>18</v>
      </c>
      <c r="B49" s="119">
        <v>0</v>
      </c>
      <c r="C49" s="119">
        <v>0</v>
      </c>
      <c r="D49" s="119">
        <v>0</v>
      </c>
      <c r="E49" s="82">
        <v>0</v>
      </c>
      <c r="F49" s="82">
        <f t="shared" si="2"/>
        <v>0</v>
      </c>
    </row>
    <row r="50" spans="1:6" x14ac:dyDescent="0.25">
      <c r="A50" s="16" t="s">
        <v>36</v>
      </c>
      <c r="B50" s="40">
        <f>SUM(B44:B49)</f>
        <v>0</v>
      </c>
      <c r="C50" s="40">
        <f>SUM(C44:C49)</f>
        <v>0</v>
      </c>
      <c r="D50" s="40">
        <f>SUM(D44:D49)</f>
        <v>0</v>
      </c>
      <c r="E50" s="39">
        <f>SUM(E44:E49)</f>
        <v>0</v>
      </c>
      <c r="F50" s="39">
        <f>SUM(F44:F49)</f>
        <v>0</v>
      </c>
    </row>
  </sheetData>
  <protectedRanges>
    <protectedRange sqref="B10:B16 B27 B44 B29 B31:B33 B46 B49:B50" name="krista_tr_16090_0_4_7"/>
    <protectedRange sqref="C10:C16 C27 C44 C29 C31:C33 C46 C49:C50" name="krista_tr_16091_0_4_7"/>
    <protectedRange sqref="D10:D16 D27 D44 D29 D31:D33 D46 D49:D50" name="krista_tr_205_0_4_7"/>
    <protectedRange sqref="E10:E16 E27 E44 E29 E31:E33 E46 E49:E50" name="krista_tr_17884_0_4_7"/>
    <protectedRange sqref="F10:F16 F27 F44 F29 F31:F33 F46 F49:F50" name="krista_tr_207_0_4_7"/>
    <protectedRange sqref="B28:G28 B30:F30 B45:F45 B47:F48" name="krista_tr_1_18_4_3_5_1"/>
  </protectedRanges>
  <mergeCells count="3">
    <mergeCell ref="A1:F1"/>
    <mergeCell ref="A2:B2"/>
    <mergeCell ref="A36:D36"/>
  </mergeCells>
  <pageMargins left="0.7" right="0.22" top="0.26" bottom="0.31" header="0.3" footer="0.3"/>
  <pageSetup paperSize="9" scale="6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9" sqref="B9:E14"/>
    </sheetView>
  </sheetViews>
  <sheetFormatPr defaultRowHeight="13.2" x14ac:dyDescent="0.25"/>
  <cols>
    <col min="1" max="1" width="20.77734375" customWidth="1"/>
    <col min="2" max="2" width="34.5546875" customWidth="1"/>
    <col min="3" max="3" width="15.6640625" customWidth="1"/>
    <col min="4" max="4" width="17.5546875" customWidth="1"/>
    <col min="5" max="5" width="15.44140625" customWidth="1"/>
  </cols>
  <sheetData>
    <row r="1" spans="1:5" ht="30" customHeight="1" x14ac:dyDescent="0.25">
      <c r="A1" s="106" t="s">
        <v>298</v>
      </c>
      <c r="B1" s="106"/>
      <c r="C1" s="106"/>
      <c r="D1" s="106"/>
      <c r="E1" s="106"/>
    </row>
    <row r="2" spans="1:5" ht="15.6" x14ac:dyDescent="0.3">
      <c r="A2" s="12"/>
    </row>
    <row r="3" spans="1:5" x14ac:dyDescent="0.25">
      <c r="A3" s="17" t="s">
        <v>31</v>
      </c>
      <c r="B3" s="18">
        <v>0.15</v>
      </c>
    </row>
    <row r="4" spans="1:5" x14ac:dyDescent="0.25">
      <c r="A4" s="17" t="s">
        <v>32</v>
      </c>
      <c r="B4" s="18" t="s">
        <v>299</v>
      </c>
    </row>
    <row r="7" spans="1:5" ht="39.6" x14ac:dyDescent="0.25">
      <c r="A7" s="13"/>
      <c r="B7" s="21"/>
      <c r="C7" s="21" t="s">
        <v>33</v>
      </c>
      <c r="D7" s="21" t="s">
        <v>34</v>
      </c>
      <c r="E7" s="21" t="s">
        <v>35</v>
      </c>
    </row>
    <row r="8" spans="1:5" ht="125.4" customHeight="1" x14ac:dyDescent="0.25">
      <c r="A8" s="14" t="s">
        <v>38</v>
      </c>
      <c r="B8" s="14" t="s">
        <v>297</v>
      </c>
      <c r="C8" s="14" t="s">
        <v>300</v>
      </c>
      <c r="D8" s="14" t="s">
        <v>301</v>
      </c>
      <c r="E8" s="14" t="s">
        <v>302</v>
      </c>
    </row>
    <row r="9" spans="1:5" ht="31.2" customHeight="1" x14ac:dyDescent="0.25">
      <c r="A9" s="15" t="s">
        <v>14</v>
      </c>
      <c r="B9" s="82">
        <v>1</v>
      </c>
      <c r="C9" s="82">
        <f t="shared" ref="C9:C14" si="0">B9</f>
        <v>1</v>
      </c>
      <c r="D9" s="82">
        <v>400</v>
      </c>
      <c r="E9" s="82">
        <f>D9*Р1_W</f>
        <v>60</v>
      </c>
    </row>
    <row r="10" spans="1:5" x14ac:dyDescent="0.25">
      <c r="A10" s="15" t="s">
        <v>15</v>
      </c>
      <c r="B10" s="117">
        <v>1</v>
      </c>
      <c r="C10" s="117">
        <v>1</v>
      </c>
      <c r="D10" s="117">
        <v>400</v>
      </c>
      <c r="E10" s="117">
        <f>D10*Р1_W</f>
        <v>60</v>
      </c>
    </row>
    <row r="11" spans="1:5" ht="26.4" x14ac:dyDescent="0.25">
      <c r="A11" s="15" t="s">
        <v>16</v>
      </c>
      <c r="B11" s="82">
        <v>1</v>
      </c>
      <c r="C11" s="82">
        <f t="shared" si="0"/>
        <v>1</v>
      </c>
      <c r="D11" s="82">
        <v>400</v>
      </c>
      <c r="E11" s="82">
        <f>D11*Р1_W</f>
        <v>60</v>
      </c>
    </row>
    <row r="12" spans="1:5" x14ac:dyDescent="0.25">
      <c r="A12" s="15" t="s">
        <v>17</v>
      </c>
      <c r="B12" s="117">
        <v>0</v>
      </c>
      <c r="C12" s="117">
        <v>0</v>
      </c>
      <c r="D12" s="117">
        <v>0</v>
      </c>
      <c r="E12" s="117">
        <v>0</v>
      </c>
    </row>
    <row r="13" spans="1:5" x14ac:dyDescent="0.25">
      <c r="A13" s="15" t="s">
        <v>37</v>
      </c>
      <c r="B13" s="82">
        <v>0</v>
      </c>
      <c r="C13" s="82">
        <v>0</v>
      </c>
      <c r="D13" s="82">
        <v>0</v>
      </c>
      <c r="E13" s="82">
        <f>D13*Р1_W</f>
        <v>0</v>
      </c>
    </row>
    <row r="14" spans="1:5" x14ac:dyDescent="0.25">
      <c r="A14" s="15" t="s">
        <v>18</v>
      </c>
      <c r="B14" s="82">
        <v>1</v>
      </c>
      <c r="C14" s="82">
        <f t="shared" si="0"/>
        <v>1</v>
      </c>
      <c r="D14" s="82">
        <v>400</v>
      </c>
      <c r="E14" s="82">
        <f>D14*Р1_W</f>
        <v>60</v>
      </c>
    </row>
    <row r="15" spans="1:5" x14ac:dyDescent="0.25">
      <c r="A15" s="16" t="s">
        <v>36</v>
      </c>
      <c r="B15" s="39">
        <f>SUM(B9:B14)</f>
        <v>4</v>
      </c>
      <c r="C15" s="39">
        <f>SUM(C9:C14)</f>
        <v>4</v>
      </c>
      <c r="D15" s="39">
        <f>SUM(D9:D14)</f>
        <v>1600</v>
      </c>
      <c r="E15" s="39">
        <f>SUM(E9:E14)</f>
        <v>240</v>
      </c>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9" sqref="B9:E14"/>
    </sheetView>
  </sheetViews>
  <sheetFormatPr defaultRowHeight="13.2" x14ac:dyDescent="0.25"/>
  <cols>
    <col min="1" max="1" width="23.5546875" customWidth="1"/>
    <col min="2" max="2" width="34.5546875" customWidth="1"/>
    <col min="3" max="3" width="15.6640625" customWidth="1"/>
    <col min="4" max="4" width="17.5546875" customWidth="1"/>
    <col min="5" max="5" width="15.44140625" customWidth="1"/>
  </cols>
  <sheetData>
    <row r="1" spans="1:5" ht="30" customHeight="1" x14ac:dyDescent="0.25">
      <c r="A1" s="106" t="s">
        <v>310</v>
      </c>
      <c r="B1" s="106"/>
      <c r="C1" s="106"/>
      <c r="D1" s="106"/>
      <c r="E1" s="106"/>
    </row>
    <row r="2" spans="1:5" ht="15.6" x14ac:dyDescent="0.3">
      <c r="A2" s="12"/>
    </row>
    <row r="3" spans="1:5" x14ac:dyDescent="0.25">
      <c r="A3" s="17" t="s">
        <v>31</v>
      </c>
      <c r="B3" s="18">
        <v>0.15</v>
      </c>
    </row>
    <row r="4" spans="1:5" x14ac:dyDescent="0.25">
      <c r="A4" s="17" t="s">
        <v>32</v>
      </c>
      <c r="B4" s="18" t="s">
        <v>306</v>
      </c>
    </row>
    <row r="7" spans="1:5" ht="39.6" x14ac:dyDescent="0.25">
      <c r="A7" s="13"/>
      <c r="B7" s="21"/>
      <c r="C7" s="21" t="s">
        <v>33</v>
      </c>
      <c r="D7" s="21" t="s">
        <v>34</v>
      </c>
      <c r="E7" s="21" t="s">
        <v>35</v>
      </c>
    </row>
    <row r="8" spans="1:5" ht="125.4" customHeight="1" x14ac:dyDescent="0.25">
      <c r="A8" s="14" t="s">
        <v>38</v>
      </c>
      <c r="B8" s="14" t="s">
        <v>373</v>
      </c>
      <c r="C8" s="14" t="s">
        <v>303</v>
      </c>
      <c r="D8" s="14" t="s">
        <v>304</v>
      </c>
      <c r="E8" s="14" t="s">
        <v>305</v>
      </c>
    </row>
    <row r="9" spans="1:5" ht="43.8" customHeight="1" x14ac:dyDescent="0.25">
      <c r="A9" s="15" t="s">
        <v>14</v>
      </c>
      <c r="B9" s="82">
        <v>0</v>
      </c>
      <c r="C9" s="82">
        <f>B9</f>
        <v>0</v>
      </c>
      <c r="D9" s="82">
        <v>400</v>
      </c>
      <c r="E9" s="82">
        <f>D9*Р1_W</f>
        <v>60</v>
      </c>
    </row>
    <row r="10" spans="1:5" x14ac:dyDescent="0.25">
      <c r="A10" s="15" t="s">
        <v>15</v>
      </c>
      <c r="B10" s="117">
        <v>0</v>
      </c>
      <c r="C10" s="117">
        <v>0</v>
      </c>
      <c r="D10" s="117">
        <v>400</v>
      </c>
      <c r="E10" s="117">
        <f>D10*Р1_W</f>
        <v>60</v>
      </c>
    </row>
    <row r="11" spans="1:5" x14ac:dyDescent="0.25">
      <c r="A11" s="15" t="s">
        <v>16</v>
      </c>
      <c r="B11" s="82">
        <v>1</v>
      </c>
      <c r="C11" s="82">
        <f>B11</f>
        <v>1</v>
      </c>
      <c r="D11" s="82">
        <v>0</v>
      </c>
      <c r="E11" s="82">
        <f>D11*Р1_W</f>
        <v>0</v>
      </c>
    </row>
    <row r="12" spans="1:5" x14ac:dyDescent="0.25">
      <c r="A12" s="15" t="s">
        <v>17</v>
      </c>
      <c r="B12" s="117">
        <v>0</v>
      </c>
      <c r="C12" s="117">
        <v>0</v>
      </c>
      <c r="D12" s="117">
        <v>400</v>
      </c>
      <c r="E12" s="117">
        <f>D12*Р1_W</f>
        <v>60</v>
      </c>
    </row>
    <row r="13" spans="1:5" x14ac:dyDescent="0.25">
      <c r="A13" s="15" t="s">
        <v>37</v>
      </c>
      <c r="B13" s="82">
        <v>1</v>
      </c>
      <c r="C13" s="82">
        <v>1</v>
      </c>
      <c r="D13" s="82">
        <v>0</v>
      </c>
      <c r="E13" s="82">
        <v>0</v>
      </c>
    </row>
    <row r="14" spans="1:5" x14ac:dyDescent="0.25">
      <c r="A14" s="15" t="s">
        <v>18</v>
      </c>
      <c r="B14" s="82">
        <v>1</v>
      </c>
      <c r="C14" s="82">
        <v>1</v>
      </c>
      <c r="D14" s="82">
        <v>0</v>
      </c>
      <c r="E14" s="82">
        <f>D14*Р1_W</f>
        <v>0</v>
      </c>
    </row>
    <row r="15" spans="1:5" x14ac:dyDescent="0.25">
      <c r="A15" s="16" t="s">
        <v>36</v>
      </c>
      <c r="B15" s="39">
        <f>SUM(B9:B14)</f>
        <v>3</v>
      </c>
      <c r="C15" s="39">
        <f>SUM(C9:C14)</f>
        <v>3</v>
      </c>
      <c r="D15" s="39">
        <f>SUM(D9:D14)</f>
        <v>1200</v>
      </c>
      <c r="E15" s="39">
        <f>SUM(E9:E14)</f>
        <v>180</v>
      </c>
    </row>
  </sheetData>
  <protectedRanges>
    <protectedRange sqref="B9:B15" name="krista_tr_16090_0_4_3"/>
    <protectedRange sqref="C9:C15" name="krista_tr_205_0_4_3"/>
    <protectedRange sqref="D9:D15" name="krista_tr_18196_0_4_3"/>
    <protectedRange sqref="E9:E15" name="krista_tr_207_0_4_3"/>
  </protectedRanges>
  <mergeCells count="1">
    <mergeCell ref="A1:E1"/>
  </mergeCells>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sqref="A1:E1"/>
    </sheetView>
  </sheetViews>
  <sheetFormatPr defaultRowHeight="13.2" x14ac:dyDescent="0.25"/>
  <cols>
    <col min="1" max="1" width="29.44140625" customWidth="1"/>
    <col min="2" max="2" width="34.5546875" customWidth="1"/>
    <col min="3" max="3" width="15.6640625" customWidth="1"/>
    <col min="4" max="4" width="17.5546875" customWidth="1"/>
    <col min="5" max="5" width="15.44140625" customWidth="1"/>
  </cols>
  <sheetData>
    <row r="1" spans="1:5" ht="30" customHeight="1" x14ac:dyDescent="0.25">
      <c r="A1" s="106" t="s">
        <v>307</v>
      </c>
      <c r="B1" s="106"/>
      <c r="C1" s="106"/>
      <c r="D1" s="106"/>
      <c r="E1" s="106"/>
    </row>
    <row r="2" spans="1:5" ht="15.6" x14ac:dyDescent="0.3">
      <c r="A2" s="12"/>
    </row>
    <row r="3" spans="1:5" x14ac:dyDescent="0.25">
      <c r="A3" s="17" t="s">
        <v>31</v>
      </c>
      <c r="B3" s="18">
        <v>0.2</v>
      </c>
    </row>
    <row r="4" spans="1:5" x14ac:dyDescent="0.25">
      <c r="A4" s="17" t="s">
        <v>32</v>
      </c>
      <c r="B4" s="18" t="s">
        <v>308</v>
      </c>
    </row>
    <row r="7" spans="1:5" ht="39.6" x14ac:dyDescent="0.25">
      <c r="A7" s="13"/>
      <c r="B7" s="21"/>
      <c r="C7" s="21" t="s">
        <v>33</v>
      </c>
      <c r="D7" s="21" t="s">
        <v>34</v>
      </c>
      <c r="E7" s="21" t="s">
        <v>35</v>
      </c>
    </row>
    <row r="8" spans="1:5" ht="125.4" customHeight="1" x14ac:dyDescent="0.25">
      <c r="A8" s="14" t="s">
        <v>38</v>
      </c>
      <c r="B8" s="14" t="s">
        <v>309</v>
      </c>
      <c r="C8" s="14" t="s">
        <v>303</v>
      </c>
      <c r="D8" s="14" t="s">
        <v>304</v>
      </c>
      <c r="E8" s="14" t="s">
        <v>305</v>
      </c>
    </row>
    <row r="9" spans="1:5" ht="31.2" customHeight="1" x14ac:dyDescent="0.25">
      <c r="A9" s="15" t="s">
        <v>14</v>
      </c>
      <c r="B9" s="76">
        <v>0</v>
      </c>
      <c r="C9" s="76">
        <v>0</v>
      </c>
      <c r="D9" s="76">
        <v>0</v>
      </c>
      <c r="E9" s="76">
        <f t="shared" ref="E9:E13" si="0">D9*Р1_W</f>
        <v>0</v>
      </c>
    </row>
    <row r="10" spans="1:5" x14ac:dyDescent="0.25">
      <c r="A10" s="15" t="s">
        <v>15</v>
      </c>
      <c r="B10" s="76">
        <v>0</v>
      </c>
      <c r="C10" s="76">
        <v>0</v>
      </c>
      <c r="D10" s="76">
        <v>0</v>
      </c>
      <c r="E10" s="76">
        <f t="shared" si="0"/>
        <v>0</v>
      </c>
    </row>
    <row r="11" spans="1:5" x14ac:dyDescent="0.25">
      <c r="A11" s="15" t="s">
        <v>16</v>
      </c>
      <c r="B11" s="77">
        <v>1</v>
      </c>
      <c r="C11" s="77">
        <f>B11</f>
        <v>1</v>
      </c>
      <c r="D11" s="77">
        <v>400</v>
      </c>
      <c r="E11" s="78">
        <f t="shared" si="0"/>
        <v>80</v>
      </c>
    </row>
    <row r="12" spans="1:5" x14ac:dyDescent="0.25">
      <c r="A12" s="15" t="s">
        <v>17</v>
      </c>
      <c r="B12" s="77">
        <v>1</v>
      </c>
      <c r="C12" s="77">
        <v>1</v>
      </c>
      <c r="D12" s="77">
        <v>400</v>
      </c>
      <c r="E12" s="78">
        <f>D12*Р1_W</f>
        <v>80</v>
      </c>
    </row>
    <row r="13" spans="1:5" x14ac:dyDescent="0.25">
      <c r="A13" s="15" t="s">
        <v>37</v>
      </c>
      <c r="B13" s="77">
        <v>1</v>
      </c>
      <c r="C13" s="77">
        <v>1</v>
      </c>
      <c r="D13" s="77">
        <v>400</v>
      </c>
      <c r="E13" s="78">
        <f t="shared" si="0"/>
        <v>80</v>
      </c>
    </row>
    <row r="14" spans="1:5" x14ac:dyDescent="0.25">
      <c r="A14" s="15" t="s">
        <v>18</v>
      </c>
      <c r="B14" s="76">
        <v>0</v>
      </c>
      <c r="C14" s="76">
        <v>0</v>
      </c>
      <c r="D14" s="76">
        <v>0</v>
      </c>
      <c r="E14" s="76">
        <f>D14*Р1_W</f>
        <v>0</v>
      </c>
    </row>
    <row r="15" spans="1:5" x14ac:dyDescent="0.25">
      <c r="A15" s="16" t="s">
        <v>36</v>
      </c>
      <c r="B15" s="39">
        <f>SUM(B9:B14)</f>
        <v>3</v>
      </c>
      <c r="C15" s="39">
        <f>SUM(C9:C14)</f>
        <v>3</v>
      </c>
      <c r="D15" s="39">
        <f>SUM(D9:D14)</f>
        <v>1200</v>
      </c>
      <c r="E15" s="73">
        <f>SUM(E9:E14)</f>
        <v>240</v>
      </c>
    </row>
  </sheetData>
  <protectedRanges>
    <protectedRange sqref="B11:B13 B15" name="krista_tr_16090_0_4_3"/>
    <protectedRange sqref="C11:C13 C15" name="krista_tr_205_0_4_3"/>
    <protectedRange sqref="D11:D13 D15" name="krista_tr_18196_0_4_3"/>
    <protectedRange sqref="E11:E13 E15" name="krista_tr_207_0_4_3"/>
    <protectedRange sqref="B10" name="krista_tr_1_18_4_3_5_1_1"/>
    <protectedRange sqref="B9" name="krista_tr_1_18_4_3_5_1_4"/>
    <protectedRange sqref="B14" name="krista_tr_1_18_4_3_5_1_5"/>
    <protectedRange sqref="C9:E9" name="krista_tr_1_18_4_3_5_1_2"/>
    <protectedRange sqref="C10:E10" name="krista_tr_1_18_4_3_5_1_6"/>
    <protectedRange sqref="C14:E14" name="krista_tr_1_18_4_3_5_1_8"/>
  </protectedRanges>
  <mergeCells count="1">
    <mergeCell ref="A1:E1"/>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31</vt:i4>
      </vt:variant>
      <vt:variant>
        <vt:lpstr>Именованные диапазоны</vt:lpstr>
      </vt:variant>
      <vt:variant>
        <vt:i4>28</vt:i4>
      </vt:variant>
    </vt:vector>
  </HeadingPairs>
  <TitlesOfParts>
    <vt:vector size="59" baseType="lpstr">
      <vt:lpstr>Исходные данные для мониторинга</vt:lpstr>
      <vt:lpstr>Р1.1</vt:lpstr>
      <vt:lpstr>Р1.2</vt:lpstr>
      <vt:lpstr>Р1.3</vt:lpstr>
      <vt:lpstr>Р2.1</vt:lpstr>
      <vt:lpstr>Р2.2</vt:lpstr>
      <vt:lpstr>P2.3</vt:lpstr>
      <vt:lpstr>P2.4</vt:lpstr>
      <vt:lpstr>P2.5</vt:lpstr>
      <vt:lpstr>Р3.1</vt:lpstr>
      <vt:lpstr>Р3.2</vt:lpstr>
      <vt:lpstr>Р3.3</vt:lpstr>
      <vt:lpstr>Р4.1</vt:lpstr>
      <vt:lpstr>Р4.2</vt:lpstr>
      <vt:lpstr>Р5.1</vt:lpstr>
      <vt:lpstr>Р5.2</vt:lpstr>
      <vt:lpstr>Р5.3</vt:lpstr>
      <vt:lpstr>Р5.4</vt:lpstr>
      <vt:lpstr>Р5.5</vt:lpstr>
      <vt:lpstr>Р6.1 </vt:lpstr>
      <vt:lpstr>Р6.2</vt:lpstr>
      <vt:lpstr>Р6.3</vt:lpstr>
      <vt:lpstr>Р7.1</vt:lpstr>
      <vt:lpstr>Р7.2</vt:lpstr>
      <vt:lpstr>Р7.3</vt:lpstr>
      <vt:lpstr>Р8.1</vt:lpstr>
      <vt:lpstr>Р8.2</vt:lpstr>
      <vt:lpstr>Значения индикаторов</vt:lpstr>
      <vt:lpstr>Взвешенная оценка индикаторов</vt:lpstr>
      <vt:lpstr>Рейтинговая оценка</vt:lpstr>
      <vt:lpstr>Итоговый рейтинг</vt:lpstr>
      <vt:lpstr>P2.3!Р1_W</vt:lpstr>
      <vt:lpstr>P2.4!Р1_W</vt:lpstr>
      <vt:lpstr>P2.5!Р1_W</vt:lpstr>
      <vt:lpstr>'Итоговый рейтинг'!Р1_W</vt:lpstr>
      <vt:lpstr>Р1.1!Р1_W</vt:lpstr>
      <vt:lpstr>Р1.2!Р1_W</vt:lpstr>
      <vt:lpstr>Р1.3!Р1_W</vt:lpstr>
      <vt:lpstr>Р2.1!Р1_W</vt:lpstr>
      <vt:lpstr>Р2.2!Р1_W</vt:lpstr>
      <vt:lpstr>Р3.1!Р1_W</vt:lpstr>
      <vt:lpstr>Р3.2!Р1_W</vt:lpstr>
      <vt:lpstr>Р3.3!Р1_W</vt:lpstr>
      <vt:lpstr>Р4.1!Р1_W</vt:lpstr>
      <vt:lpstr>Р4.2!Р1_W</vt:lpstr>
      <vt:lpstr>Р5.1!Р1_W</vt:lpstr>
      <vt:lpstr>Р5.2!Р1_W</vt:lpstr>
      <vt:lpstr>Р5.3!Р1_W</vt:lpstr>
      <vt:lpstr>Р5.4!Р1_W</vt:lpstr>
      <vt:lpstr>Р5.5!Р1_W</vt:lpstr>
      <vt:lpstr>'Р6.1 '!Р1_W</vt:lpstr>
      <vt:lpstr>Р6.2!Р1_W</vt:lpstr>
      <vt:lpstr>Р6.3!Р1_W</vt:lpstr>
      <vt:lpstr>Р7.1!Р1_W</vt:lpstr>
      <vt:lpstr>Р7.2!Р1_W</vt:lpstr>
      <vt:lpstr>Р7.3!Р1_W</vt:lpstr>
      <vt:lpstr>Р8.1!Р1_W</vt:lpstr>
      <vt:lpstr>Р8.2!Р1_W</vt:lpstr>
      <vt:lpstr>'Рейтинговая оценка'!Р1_W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2021-02-19T06:09:02Z</dcterms:created>
  <dcterms:modified xsi:type="dcterms:W3CDTF">2025-04-23T11:44:05Z</dcterms:modified>
</cp:coreProperties>
</file>